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omments/comment1.xml" ContentType="application/vnd.openxmlformats-officedocument.spreadsheetml.comments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drawings/drawing1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drawings/drawing2.xml" ContentType="application/vnd.openxmlformats-officedocument.drawing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comments/comment2.xml" ContentType="application/vnd.openxmlformats-officedocument.spreadsheetml.comments+xml"/>
  <Override PartName="/xl/worksheets/sheet37.xml" ContentType="application/vnd.openxmlformats-officedocument.spreadsheetml.worksheet+xml"/>
  <Override PartName="/xl/drawings/drawing3.xml" ContentType="application/vnd.openxmlformats-officedocument.drawing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54" firstSheet="0" activeTab="0" autoFilterDateGrouping="1"/>
  </bookViews>
  <sheets>
    <sheet xmlns:r="http://schemas.openxmlformats.org/officeDocument/2006/relationships" name="0.간지" sheetId="1" state="visible" r:id="rId1"/>
    <sheet xmlns:r="http://schemas.openxmlformats.org/officeDocument/2006/relationships" name="1.의료기관" sheetId="2" state="visible" r:id="rId2"/>
    <sheet xmlns:r="http://schemas.openxmlformats.org/officeDocument/2006/relationships" name="2.의료기관종사 의료인력" sheetId="3" state="visible" r:id="rId3"/>
    <sheet xmlns:r="http://schemas.openxmlformats.org/officeDocument/2006/relationships" name="3.보건소인력" sheetId="4" state="visible" r:id="rId4"/>
    <sheet xmlns:r="http://schemas.openxmlformats.org/officeDocument/2006/relationships" name="4.보건지소및보건진료소인력" sheetId="5" state="visible" r:id="rId5"/>
    <sheet xmlns:r="http://schemas.openxmlformats.org/officeDocument/2006/relationships" name="5.의약품등 제조업소 및 판매업소" sheetId="6" state="visible" r:id="rId6"/>
    <sheet xmlns:r="http://schemas.openxmlformats.org/officeDocument/2006/relationships" name="6.식품위생관계업소" sheetId="7" state="visible" r:id="rId7"/>
    <sheet xmlns:r="http://schemas.openxmlformats.org/officeDocument/2006/relationships" name="7.공중위생영업소" sheetId="8" state="visible" r:id="rId8"/>
    <sheet xmlns:r="http://schemas.openxmlformats.org/officeDocument/2006/relationships" name="8.예방접종" sheetId="9" state="visible" r:id="rId9"/>
    <sheet xmlns:r="http://schemas.openxmlformats.org/officeDocument/2006/relationships" name="9. 주요법정감염병 발생 및 사망" sheetId="10" state="visible" r:id="rId10"/>
    <sheet xmlns:r="http://schemas.openxmlformats.org/officeDocument/2006/relationships" name="10.한센사업대상자 현황" sheetId="11" state="visible" r:id="rId11"/>
    <sheet xmlns:r="http://schemas.openxmlformats.org/officeDocument/2006/relationships" name="11.결핵환자현황" sheetId="12" state="visible" r:id="rId12"/>
    <sheet xmlns:r="http://schemas.openxmlformats.org/officeDocument/2006/relationships" name="12.보건소 구강보건사업실적" sheetId="13" state="visible" r:id="rId13"/>
    <sheet xmlns:r="http://schemas.openxmlformats.org/officeDocument/2006/relationships" name="13.모자보건사업실적" sheetId="14" state="visible" r:id="rId14"/>
    <sheet xmlns:r="http://schemas.openxmlformats.org/officeDocument/2006/relationships" name="14.건강보험적용인구" sheetId="15" state="visible" r:id="rId15"/>
    <sheet xmlns:r="http://schemas.openxmlformats.org/officeDocument/2006/relationships" name="15.건강보험급여" sheetId="16" state="visible" r:id="rId16"/>
    <sheet xmlns:r="http://schemas.openxmlformats.org/officeDocument/2006/relationships" name="16.건강보험대상자진료실적" sheetId="17" state="visible" r:id="rId17"/>
    <sheet xmlns:r="http://schemas.openxmlformats.org/officeDocument/2006/relationships" name="17.국민연금가입자" sheetId="18" state="visible" r:id="rId18"/>
    <sheet xmlns:r="http://schemas.openxmlformats.org/officeDocument/2006/relationships" name="18.국민연금지급현황" sheetId="19" state="visible" r:id="rId19"/>
    <sheet xmlns:r="http://schemas.openxmlformats.org/officeDocument/2006/relationships" name="19.국가보훈대상자" sheetId="20" state="visible" r:id="rId20"/>
    <sheet xmlns:r="http://schemas.openxmlformats.org/officeDocument/2006/relationships" name="20.국가보훈대상자 취업" sheetId="21" state="visible" r:id="rId21"/>
    <sheet xmlns:r="http://schemas.openxmlformats.org/officeDocument/2006/relationships" name="21.국가보훈대상자자녀취학" sheetId="22" state="visible" r:id="rId22"/>
    <sheet xmlns:r="http://schemas.openxmlformats.org/officeDocument/2006/relationships" name="22.참전용사등록현황" sheetId="23" state="visible" r:id="rId23"/>
    <sheet xmlns:r="http://schemas.openxmlformats.org/officeDocument/2006/relationships" name="23.적십자모금액및구호실적" sheetId="24" state="visible" r:id="rId24"/>
    <sheet xmlns:r="http://schemas.openxmlformats.org/officeDocument/2006/relationships" name="24.사회복지시설" sheetId="25" state="visible" r:id="rId25"/>
    <sheet xmlns:r="http://schemas.openxmlformats.org/officeDocument/2006/relationships" name="25.노인여가복지시설" sheetId="26" state="visible" r:id="rId26"/>
    <sheet xmlns:r="http://schemas.openxmlformats.org/officeDocument/2006/relationships" name="26.노인주거복지시설" sheetId="27" state="visible" r:id="rId27"/>
    <sheet xmlns:r="http://schemas.openxmlformats.org/officeDocument/2006/relationships" name="27.노인의료복지시설" sheetId="28" state="visible" r:id="rId28"/>
    <sheet xmlns:r="http://schemas.openxmlformats.org/officeDocument/2006/relationships" name="28.재가노인복지시설" sheetId="29" state="visible" r:id="rId29"/>
    <sheet xmlns:r="http://schemas.openxmlformats.org/officeDocument/2006/relationships" name="29.국민기초생활보장수급자" sheetId="30" state="visible" r:id="rId30"/>
    <sheet xmlns:r="http://schemas.openxmlformats.org/officeDocument/2006/relationships" name="30.기초연금 수급자 수" sheetId="31" state="visible" r:id="rId31"/>
    <sheet xmlns:r="http://schemas.openxmlformats.org/officeDocument/2006/relationships" name="31.여성복지시설" sheetId="32" state="visible" r:id="rId32"/>
    <sheet xmlns:r="http://schemas.openxmlformats.org/officeDocument/2006/relationships" name="32.여성폭력상담" sheetId="33" state="visible" r:id="rId33"/>
    <sheet xmlns:r="http://schemas.openxmlformats.org/officeDocument/2006/relationships" name="33.아동복지시설" sheetId="34" state="visible" r:id="rId34"/>
    <sheet xmlns:r="http://schemas.openxmlformats.org/officeDocument/2006/relationships" name="34.장애인복지생활시설" sheetId="35" state="visible" r:id="rId35"/>
    <sheet xmlns:r="http://schemas.openxmlformats.org/officeDocument/2006/relationships" name="35.장애인등록현황" sheetId="36" state="visible" r:id="rId36"/>
    <sheet xmlns:r="http://schemas.openxmlformats.org/officeDocument/2006/relationships" name="36.노숙인 생활시설수 및 생활인원현황" sheetId="37" state="visible" r:id="rId37"/>
    <sheet xmlns:r="http://schemas.openxmlformats.org/officeDocument/2006/relationships" name="37.보호아동 발생 및 조치현황" sheetId="38" state="visible" r:id="rId38"/>
    <sheet xmlns:r="http://schemas.openxmlformats.org/officeDocument/2006/relationships" name="38.저소득 한부모가정" sheetId="39" state="visible" r:id="rId39"/>
    <sheet xmlns:r="http://schemas.openxmlformats.org/officeDocument/2006/relationships" name="39.헌혈사업실적" sheetId="40" state="visible" r:id="rId40"/>
    <sheet xmlns:r="http://schemas.openxmlformats.org/officeDocument/2006/relationships" name="40.방문건강관리사업실적" sheetId="41" state="visible" r:id="rId41"/>
    <sheet xmlns:r="http://schemas.openxmlformats.org/officeDocument/2006/relationships" name="41.보건교육실적" sheetId="42" state="visible" r:id="rId42"/>
    <sheet xmlns:r="http://schemas.openxmlformats.org/officeDocument/2006/relationships" name="42.어린이집" sheetId="43" state="visible" r:id="rId43"/>
    <sheet xmlns:r="http://schemas.openxmlformats.org/officeDocument/2006/relationships" name="43.사회복지자원봉사자 현황" sheetId="44" state="visible" r:id="rId44"/>
    <sheet xmlns:r="http://schemas.openxmlformats.org/officeDocument/2006/relationships" name="44.독거노인현황" sheetId="45" state="visible" r:id="rId45"/>
  </sheets>
  <externalReferences>
    <externalReference xmlns:r="http://schemas.openxmlformats.org/officeDocument/2006/relationships" r:id="rId46"/>
  </externalReferences>
  <definedNames>
    <definedName name="a">{"Book1"}</definedName>
    <definedName name="Document_array">{"Book1"}</definedName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ㅁ1">#REF!</definedName>
    <definedName name="a" localSheetId="0">{"Book1"}</definedName>
    <definedName name="Document_array" localSheetId="0">{"Book1"}</definedName>
    <definedName name="HTML_Control" localSheetId="0" hidden="1">{"'6.강수량'!$A$1:$O$37","'6.강수량'!$A$1:$C$1"}</definedName>
    <definedName name="_xlnm.Print_Area" localSheetId="0">'0.간지'!$A$1:$I$9</definedName>
    <definedName name="a" localSheetId="1">{"Book1"}</definedName>
    <definedName name="Document_array" localSheetId="1">{"Book1"}</definedName>
    <definedName name="HTML_Control" localSheetId="1" hidden="1">{"'6.강수량'!$A$1:$O$37","'6.강수량'!$A$1:$C$1"}</definedName>
    <definedName name="a" localSheetId="2">{"Book1"}</definedName>
    <definedName name="Document_array" localSheetId="2">{"Book1"}</definedName>
    <definedName name="HTML_Control" localSheetId="2" hidden="1">{"'6.강수량'!$A$1:$O$37","'6.강수량'!$A$1:$C$1"}</definedName>
    <definedName name="_xlnm.Print_Area" localSheetId="2">'2.의료기관종사 의료인력'!$A$1:$O$25</definedName>
    <definedName name="a" localSheetId="3">{"Book1"}</definedName>
    <definedName name="Document_array" localSheetId="3">{"Book1"}</definedName>
    <definedName name="HTML_Control" localSheetId="3" hidden="1">{"'6.강수량'!$A$1:$O$37","'6.강수량'!$A$1:$C$1"}</definedName>
    <definedName name="_xlnm.Print_Area" localSheetId="3">'3.보건소인력'!$A$1:$W$28</definedName>
    <definedName name="a" localSheetId="4">{"Book1"}</definedName>
    <definedName name="Document_array" localSheetId="4">{"Book1"}</definedName>
    <definedName name="HTML_Control" localSheetId="4" hidden="1">{"'6.강수량'!$A$1:$O$37","'6.강수량'!$A$1:$C$1"}</definedName>
    <definedName name="_xlnm.Print_Area" localSheetId="4">'4.보건지소및보건진료소인력'!$A$1:$U$30</definedName>
    <definedName name="a" localSheetId="5">{"Book1"}</definedName>
    <definedName name="Document_array" localSheetId="5">{"Book1"}</definedName>
    <definedName name="HTML_Control" localSheetId="5" hidden="1">{"'6.강수량'!$A$1:$O$37","'6.강수량'!$A$1:$C$1"}</definedName>
    <definedName name="_xlnm.Print_Area" localSheetId="5">'5.의약품등 제조업소 및 판매업소'!$A$1:$W$15</definedName>
    <definedName name="a" localSheetId="6">{"Book1"}</definedName>
    <definedName name="Document_array" localSheetId="6">{"Book1"}</definedName>
    <definedName name="HTML_Control" localSheetId="6" hidden="1">{"'6.강수량'!$A$1:$O$37","'6.강수량'!$A$1:$C$1"}</definedName>
    <definedName name="_xlnm.Print_Area" localSheetId="6">'6.식품위생관계업소'!$A$1:$X$29</definedName>
    <definedName name="a" localSheetId="7">{"Book1"}</definedName>
    <definedName name="Document_array" localSheetId="7">{"Book1"}</definedName>
    <definedName name="HTML_Control" localSheetId="7" hidden="1">{"'6.강수량'!$A$1:$O$37","'6.강수량'!$A$1:$C$1"}</definedName>
    <definedName name="_xlnm.Print_Area" localSheetId="7">'7.공중위생영업소'!$A$1:$K$26</definedName>
    <definedName name="a" localSheetId="8">{"Book1"}</definedName>
    <definedName name="Document_array" localSheetId="8">{"Book1"}</definedName>
    <definedName name="HTML_Control" localSheetId="8" hidden="1">{"'6.강수량'!$A$1:$O$37","'6.강수량'!$A$1:$C$1"}</definedName>
    <definedName name="_xlnm.Print_Area" localSheetId="8">'8.예방접종'!$A$1:$L$29</definedName>
    <definedName name="_xlnm.Print_Area" localSheetId="9">'9. 주요법정감염병 발생 및 사망'!$A$1:$FH$30</definedName>
    <definedName name="a" localSheetId="10">{"Book1"}</definedName>
    <definedName name="Document_array" localSheetId="10">{"Book1"}</definedName>
    <definedName name="HTML_Control" localSheetId="10" hidden="1">{"'6.강수량'!$A$1:$O$37","'6.강수량'!$A$1:$C$1"}</definedName>
    <definedName name="_xlnm.Print_Area" localSheetId="10">'10.한센사업대상자 현황'!$A$1:$R$26</definedName>
    <definedName name="a" localSheetId="11">{"Book1"}</definedName>
    <definedName name="Document_array" localSheetId="11">{"Book1"}</definedName>
    <definedName name="HTML_Control" localSheetId="11" hidden="1">{"'6.강수량'!$A$1:$O$37","'6.강수량'!$A$1:$C$1"}</definedName>
    <definedName name="_xlnm.Print_Area" localSheetId="11">'11.결핵환자현황'!$A$1:$AK$29</definedName>
    <definedName name="a" localSheetId="12">{"Book1"}</definedName>
    <definedName name="Document_array" localSheetId="12">{"Book1"}</definedName>
    <definedName name="HTML_Control" localSheetId="12" hidden="1">{"'6.강수량'!$A$1:$O$37","'6.강수량'!$A$1:$C$1"}</definedName>
    <definedName name="_xlnm.Print_Area" localSheetId="12">'12.보건소 구강보건사업실적'!$A$1:$F$24</definedName>
    <definedName name="a" localSheetId="13">{"Book1"}</definedName>
    <definedName name="Document_array" localSheetId="13">{"Book1"}</definedName>
    <definedName name="HTML_Control" localSheetId="13" hidden="1">{"'6.강수량'!$A$1:$O$37","'6.강수량'!$A$1:$C$1"}</definedName>
    <definedName name="a" localSheetId="14">{"Book1"}</definedName>
    <definedName name="Document_array" localSheetId="14">{"Book1"}</definedName>
    <definedName name="HTML_Control" localSheetId="14" hidden="1">{"'6.강수량'!$A$1:$O$37","'6.강수량'!$A$1:$C$1"}</definedName>
    <definedName name="_xlnm.Print_Area" localSheetId="14">'14.건강보험적용인구'!$A$1:$R$19</definedName>
    <definedName name="a" localSheetId="15">{"Book1"}</definedName>
    <definedName name="Document_array" localSheetId="15">{"Book1"}</definedName>
    <definedName name="HTML_Control" localSheetId="15" hidden="1">{"'6.강수량'!$A$1:$O$37","'6.강수량'!$A$1:$C$1"}</definedName>
    <definedName name="_xlnm.Print_Area" localSheetId="15">'15.건강보험급여'!$A$1:$G$19</definedName>
    <definedName name="a" localSheetId="16">{"Book1"}</definedName>
    <definedName name="Document_array" localSheetId="16">{"Book1"}</definedName>
    <definedName name="HTML_Control" localSheetId="16" hidden="1">{"'6.강수량'!$A$1:$O$37","'6.강수량'!$A$1:$C$1"}</definedName>
    <definedName name="_xlnm.Print_Area" localSheetId="16">'16.건강보험대상자진료실적'!$A$1:$G$21</definedName>
    <definedName name="a" localSheetId="17">{"Book1"}</definedName>
    <definedName name="Document_array" localSheetId="17">{"Book1"}</definedName>
    <definedName name="HTML_Control" localSheetId="17" hidden="1">{"'6.강수량'!$A$1:$O$37","'6.강수량'!$A$1:$C$1"}</definedName>
    <definedName name="a" localSheetId="18">{"Book1"}</definedName>
    <definedName name="Document_array" localSheetId="18">{"Book1"}</definedName>
    <definedName name="HTML_Control" localSheetId="18" hidden="1">{"'6.강수량'!$A$1:$O$37","'6.강수량'!$A$1:$C$1"}</definedName>
    <definedName name="a" localSheetId="19">{"Book1"}</definedName>
    <definedName name="Document_array" localSheetId="19">{"Book1"}</definedName>
    <definedName name="HTML_Control" localSheetId="19" hidden="1">{"'6.강수량'!$A$1:$O$37","'6.강수량'!$A$1:$C$1"}</definedName>
    <definedName name="_xlnm.Print_Area" localSheetId="19">'19.국가보훈대상자'!$A$1:$AF$18</definedName>
    <definedName name="a" localSheetId="20">{"Book1"}</definedName>
    <definedName name="Document_array" localSheetId="20">{"Book1"}</definedName>
    <definedName name="HTML_Control" localSheetId="20" hidden="1">{"'6.강수량'!$A$1:$O$37","'6.강수량'!$A$1:$C$1"}</definedName>
    <definedName name="a" localSheetId="21">{"Book1"}</definedName>
    <definedName name="Document_array" localSheetId="21">{"Book1"}</definedName>
    <definedName name="HTML_Control" localSheetId="21" hidden="1">{"'6.강수량'!$A$1:$O$37","'6.강수량'!$A$1:$C$1"}</definedName>
    <definedName name="a" localSheetId="22">{"Book1"}</definedName>
    <definedName name="Document_array" localSheetId="22">{"Book1"}</definedName>
    <definedName name="HTML_Control" localSheetId="22" hidden="1">{"'6.강수량'!$A$1:$O$37","'6.강수량'!$A$1:$C$1"}</definedName>
    <definedName name="_xlnm.Print_Area" localSheetId="22">'22.참전용사등록현황'!$A$1:$E$16</definedName>
    <definedName name="a" localSheetId="23">{"Book1"}</definedName>
    <definedName name="Document_array" localSheetId="23">{"Book1"}</definedName>
    <definedName name="HTML_Control" localSheetId="23" hidden="1">{"'6.강수량'!$A$1:$O$37","'6.강수량'!$A$1:$C$1"}</definedName>
    <definedName name="_xlnm.Print_Area" localSheetId="23">'23.적십자모금액및구호실적'!$A$1:$P$25</definedName>
    <definedName name="a" localSheetId="24">{"Book1"}</definedName>
    <definedName name="Document_array" localSheetId="24">{"Book1"}</definedName>
    <definedName name="HTML_Control" localSheetId="24" hidden="1">{"'6.강수량'!$A$1:$O$37","'6.강수량'!$A$1:$C$1"}</definedName>
    <definedName name="_xlnm.Print_Area" localSheetId="24">'24.사회복지시설'!$A$1:$R$26</definedName>
    <definedName name="a" localSheetId="25">{"Book1"}</definedName>
    <definedName name="Document_array" localSheetId="25">{"Book1"}</definedName>
    <definedName name="HTML_Control" localSheetId="25" hidden="1">{"'6.강수량'!$A$1:$O$37","'6.강수량'!$A$1:$C$1"}</definedName>
    <definedName name="_xlnm.Print_Area" localSheetId="25">'25.노인여가복지시설'!$A$1:$K$26</definedName>
    <definedName name="a" localSheetId="26">{"Book1"}</definedName>
    <definedName name="Document_array" localSheetId="26">{"Book1"}</definedName>
    <definedName name="HTML_Control" localSheetId="26" hidden="1">{"'6.강수량'!$A$1:$O$37","'6.강수량'!$A$1:$C$1"}</definedName>
    <definedName name="_xlnm.Print_Area" localSheetId="26">'26.노인주거복지시설'!$A$1:$AH$26</definedName>
    <definedName name="a" localSheetId="27">{"Book1"}</definedName>
    <definedName name="Document_array" localSheetId="27">{"Book1"}</definedName>
    <definedName name="HTML_Control" localSheetId="27" hidden="1">{"'6.강수량'!$A$1:$O$37","'6.강수량'!$A$1:$C$1"}</definedName>
    <definedName name="_xlnm.Print_Area" localSheetId="27">'27.노인의료복지시설'!$A$1:$Z$26</definedName>
    <definedName name="a" localSheetId="28">{"Book1"}</definedName>
    <definedName name="Document_array" localSheetId="28">{"Book1"}</definedName>
    <definedName name="HTML_Control" localSheetId="28" hidden="1">{"'6.강수량'!$A$1:$O$37","'6.강수량'!$A$1:$C$1"}</definedName>
    <definedName name="a" localSheetId="29">{"Book1"}</definedName>
    <definedName name="Document_array" localSheetId="29">{"Book1"}</definedName>
    <definedName name="HTML_Control" localSheetId="29" hidden="1">{"'6.강수량'!$A$1:$O$37","'6.강수량'!$A$1:$C$1"}</definedName>
    <definedName name="a" localSheetId="30">{"Book1"}</definedName>
    <definedName name="Document_array" localSheetId="30">{"Book1"}</definedName>
    <definedName name="HTML_Control" localSheetId="30" hidden="1">{"'6.강수량'!$A$1:$O$37","'6.강수량'!$A$1:$C$1"}</definedName>
    <definedName name="_xlnm.Print_Area" localSheetId="31">'31.여성복지시설'!$A$1:$AP$27</definedName>
    <definedName name="a" localSheetId="34">{"Book1"}</definedName>
    <definedName name="Document_array" localSheetId="34">{"Book1"}</definedName>
    <definedName name="HTML_Control" localSheetId="34" hidden="1">{"'6.강수량'!$A$1:$O$37","'6.강수량'!$A$1:$C$1"}</definedName>
    <definedName name="_xlnm.Print_Area" localSheetId="34">'34.장애인복지생활시설'!$A$1:$Y$17</definedName>
    <definedName name="a" localSheetId="35">{"Book1"}</definedName>
    <definedName name="Document_array" localSheetId="35">{"Book1"}</definedName>
    <definedName name="HTML_Control" localSheetId="35" hidden="1">{"'6.강수량'!$A$1:$O$37","'6.강수량'!$A$1:$C$1"}</definedName>
    <definedName name="_xlnm.Print_Area" localSheetId="35">'35.장애인등록현황'!$A$1:$X$17</definedName>
    <definedName name="a" localSheetId="36">{"Book1"}</definedName>
    <definedName name="Document_array" localSheetId="36">{"Book1"}</definedName>
    <definedName name="HTML_Control" localSheetId="36" hidden="1">{"'6.강수량'!$A$1:$O$37","'6.강수량'!$A$1:$C$1"}</definedName>
    <definedName name="_xlnm.Print_Area" localSheetId="36">'36.노숙인 생활시설수 및 생활인원현황'!$A$1:$V$23</definedName>
    <definedName name="a" localSheetId="37">{"Book1"}</definedName>
    <definedName name="Document_array" localSheetId="37">{"Book1"}</definedName>
    <definedName name="HTML_Control" localSheetId="37" hidden="1">{"'6.강수량'!$A$1:$O$37","'6.강수량'!$A$1:$C$1"}</definedName>
    <definedName name="_xlnm.Print_Area" localSheetId="37">'37.보호아동 발생 및 조치현황'!$A$1:$AJ$24</definedName>
    <definedName name="a" localSheetId="38">{"Book1"}</definedName>
    <definedName name="Document_array" localSheetId="38">{"Book1"}</definedName>
    <definedName name="HTML_Control" localSheetId="38" hidden="1">{"'6.강수량'!$A$1:$O$37","'6.강수량'!$A$1:$C$1"}</definedName>
    <definedName name="_xlnm.Print_Area" localSheetId="38">'38.저소득 한부모가정'!$A$1:$R$14</definedName>
    <definedName name="a" localSheetId="39">{"Book1"}</definedName>
    <definedName name="Document_array" localSheetId="39">{"Book1"}</definedName>
    <definedName name="HTML_Control" localSheetId="39" hidden="1">{"'6.강수량'!$A$1:$O$37","'6.강수량'!$A$1:$C$1"}</definedName>
    <definedName name="_xlnm.Print_Area" localSheetId="39">'39.헌혈사업실적'!$A$1:$AV$18</definedName>
    <definedName name="a" localSheetId="40">{"Book1"}</definedName>
    <definedName name="Document_array" localSheetId="40">{"Book1"}</definedName>
    <definedName name="HTML_Control" localSheetId="40" hidden="1">{"'6.강수량'!$A$1:$O$37","'6.강수량'!$A$1:$C$1"}</definedName>
    <definedName name="_xlnm.Print_Area" localSheetId="40">'40.방문건강관리사업실적'!$A$1:$AF$37</definedName>
    <definedName name="a" localSheetId="41">{"Book1"}</definedName>
    <definedName name="Document_array" localSheetId="41">{"Book1"}</definedName>
    <definedName name="HTML_Control" localSheetId="41" hidden="1">{"'6.강수량'!$A$1:$O$37","'6.강수량'!$A$1:$C$1"}</definedName>
    <definedName name="a" localSheetId="42">{"Book1"}</definedName>
    <definedName name="Document_array" localSheetId="42">{"Book1"}</definedName>
    <definedName name="HTML_Control" localSheetId="42" hidden="1">{"'6.강수량'!$A$1:$O$37","'6.강수량'!$A$1:$C$1"}</definedName>
    <definedName name="_xlnm.Print_Area" localSheetId="42">'42.어린이집'!$A$1:$R$26</definedName>
    <definedName name="Document_array" localSheetId="43">{"Book1"}</definedName>
    <definedName name="HTML_Control" localSheetId="43" hidden="1">{"'6.강수량'!$A$1:$O$37","'6.강수량'!$A$1:$C$1"}</definedName>
    <definedName name="a" localSheetId="44">{"Book1"}</definedName>
    <definedName name="Document_array" localSheetId="44">{"Book1"}</definedName>
    <definedName name="HTML_Control" localSheetId="44" hidden="1">{"'6.강수량'!$A$1:$O$37","'6.강수량'!$A$1:$C$1"}</definedName>
  </definedNames>
  <calcPr calcId="191029" fullCalcOnLoad="1"/>
</workbook>
</file>

<file path=xl/styles.xml><?xml version="1.0" encoding="utf-8"?>
<styleSheet xmlns="http://schemas.openxmlformats.org/spreadsheetml/2006/main">
  <numFmts count="29">
    <numFmt numFmtId="164" formatCode="_-* #,##0_-;\-* #,##0_-;_-* &quot;-&quot;_-;_-@_-"/>
    <numFmt numFmtId="165" formatCode="0_);\(0\)"/>
    <numFmt numFmtId="166" formatCode="#,##0_ "/>
    <numFmt numFmtId="167" formatCode="#,##0_);[Red]\(#,##0\)"/>
    <numFmt numFmtId="168" formatCode="0_);[Red]\(0\)"/>
    <numFmt numFmtId="169" formatCode="0,000"/>
    <numFmt numFmtId="170" formatCode="#,##0;\(#,##0\)"/>
    <numFmt numFmtId="171" formatCode="_ * #,##0_ ;_ * \-#,##0_ ;_ * &quot;-&quot;_ ;_ @_ "/>
    <numFmt numFmtId="172" formatCode="#,##0\ ;\-#,##0\ ;&quot;-&quot;\ ;@\ "/>
    <numFmt numFmtId="173" formatCode="0_ "/>
    <numFmt numFmtId="174" formatCode="&quot;₩&quot;#,##0.00;[Red]&quot;₩&quot;\-#,##0.00"/>
    <numFmt numFmtId="175" formatCode="_ &quot;₩&quot;* #,##0_ ;_ &quot;₩&quot;* \-#,##0_ ;_ &quot;₩&quot;* &quot;-&quot;_ ;_ @_ "/>
    <numFmt numFmtId="176" formatCode="&quot;$&quot;#,##0_);[Red]\(&quot;$&quot;#,##0\)"/>
    <numFmt numFmtId="177" formatCode="&quot;₩&quot;#,##0;[Red]&quot;₩&quot;\-#,##0"/>
    <numFmt numFmtId="178" formatCode="_ &quot;₩&quot;* #,##0.00_ ;_ &quot;₩&quot;* \-#,##0.00_ ;_ &quot;₩&quot;* &quot;-&quot;??_ ;_ @_ "/>
    <numFmt numFmtId="179" formatCode="&quot;$&quot;#,##0.00_);[Red]\(&quot;$&quot;#,##0.00\)"/>
    <numFmt numFmtId="180" formatCode="#,##0;[Red]&quot;-&quot;#,##0"/>
    <numFmt numFmtId="181" formatCode="#,##0.00;[Red]&quot;-&quot;#,##0.00"/>
    <numFmt numFmtId="182" formatCode="_ * #,##0.00_ ;_ * \-#,##0.00_ ;_ * &quot;-&quot;??_ ;_ @_ "/>
    <numFmt numFmtId="183" formatCode="&quot;₩&quot;#,##0;&quot;₩&quot;&quot;₩&quot;\-#,##0"/>
    <numFmt numFmtId="184" formatCode="_ * #,##0.00_ ;_ * \-#,##0.00_ ;_ * &quot;-&quot;_ ;_ @_ "/>
    <numFmt numFmtId="185" formatCode="&quot;₩&quot;#,##0.00;&quot;₩&quot;\-#,##0.00"/>
    <numFmt numFmtId="186" formatCode="_-[$€-2]* #,##0.00_-;\-[$€-2]* #,##0.00_-;_-[$€-2]* &quot;-&quot;??_-"/>
    <numFmt numFmtId="18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;[Red]&quot;₩&quot;&quot;₩&quot;\-#,##0"/>
    <numFmt numFmtId="18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124">
    <font>
      <name val="돋움"/>
      <charset val="129"/>
      <family val="3"/>
      <sz val="11"/>
    </font>
    <font>
      <name val="돋움"/>
      <charset val="129"/>
      <family val="3"/>
      <sz val="8"/>
    </font>
    <font>
      <name val="바탕"/>
      <charset val="129"/>
      <family val="1"/>
      <sz val="10"/>
    </font>
    <font>
      <name val="돋움"/>
      <charset val="129"/>
      <family val="3"/>
      <color indexed="12"/>
      <sz val="11"/>
      <u val="single"/>
    </font>
    <font>
      <name val="돋움"/>
      <charset val="129"/>
      <family val="3"/>
      <sz val="16"/>
    </font>
    <font>
      <name val="돋움"/>
      <charset val="129"/>
      <family val="3"/>
      <sz val="11"/>
    </font>
    <font>
      <name val="돋움"/>
      <charset val="129"/>
      <family val="3"/>
      <sz val="10"/>
    </font>
    <font>
      <name val="돋움"/>
      <charset val="129"/>
      <family val="3"/>
      <sz val="9"/>
    </font>
    <font>
      <name val="바탕체"/>
      <charset val="129"/>
      <family val="1"/>
      <sz val="8"/>
    </font>
    <font>
      <name val="바탕체"/>
      <charset val="129"/>
      <family val="1"/>
      <sz val="9"/>
    </font>
    <font>
      <name val="바탕"/>
      <charset val="129"/>
      <family val="1"/>
      <sz val="8"/>
    </font>
    <font>
      <name val="바탕체"/>
      <charset val="129"/>
      <family val="1"/>
      <sz val="12"/>
    </font>
    <font>
      <name val="돋움"/>
      <charset val="129"/>
      <family val="3"/>
      <b val="1"/>
      <sz val="9"/>
    </font>
    <font>
      <name val="돋움"/>
      <charset val="129"/>
      <family val="3"/>
      <b val="1"/>
      <sz val="10"/>
    </font>
    <font>
      <name val="바탕"/>
      <charset val="129"/>
      <family val="1"/>
      <sz val="9"/>
    </font>
    <font>
      <name val="굴림체"/>
      <charset val="129"/>
      <family val="3"/>
      <sz val="9"/>
    </font>
    <font>
      <name val="바탕"/>
      <charset val="129"/>
      <family val="1"/>
      <b val="1"/>
      <sz val="16"/>
    </font>
    <font>
      <name val="굴림체"/>
      <charset val="129"/>
      <family val="3"/>
      <sz val="10"/>
    </font>
    <font>
      <name val="맑은 고딕"/>
      <charset val="129"/>
      <family val="3"/>
      <color indexed="8"/>
      <sz val="11"/>
    </font>
    <font>
      <name val="맑은 고딕"/>
      <charset val="129"/>
      <family val="3"/>
      <color indexed="9"/>
      <sz val="11"/>
    </font>
    <font>
      <name val="맑은 고딕"/>
      <charset val="129"/>
      <family val="3"/>
      <color indexed="10"/>
      <sz val="11"/>
    </font>
    <font>
      <name val="맑은 고딕"/>
      <charset val="129"/>
      <family val="3"/>
      <b val="1"/>
      <color indexed="52"/>
      <sz val="11"/>
    </font>
    <font>
      <name val="Courier"/>
      <family val="3"/>
      <b val="1"/>
      <color indexed="8"/>
      <sz val="1"/>
    </font>
    <font>
      <name val="맑은 고딕"/>
      <charset val="129"/>
      <family val="3"/>
      <color indexed="20"/>
      <sz val="11"/>
    </font>
    <font>
      <name val="Courier"/>
      <family val="3"/>
      <color indexed="8"/>
      <sz val="1"/>
    </font>
    <font>
      <name val="뼻뮝"/>
      <charset val="129"/>
      <family val="3"/>
      <sz val="14"/>
    </font>
    <font>
      <name val="맑은 고딕"/>
      <charset val="129"/>
      <family val="3"/>
      <color indexed="60"/>
      <sz val="11"/>
    </font>
    <font>
      <name val="맑은 고딕"/>
      <charset val="129"/>
      <family val="3"/>
      <i val="1"/>
      <color indexed="23"/>
      <sz val="11"/>
    </font>
    <font>
      <name val="맑은 고딕"/>
      <charset val="129"/>
      <family val="3"/>
      <b val="1"/>
      <color indexed="9"/>
      <sz val="11"/>
    </font>
    <font>
      <name val="Arial"/>
      <family val="2"/>
      <sz val="10"/>
    </font>
    <font>
      <name val="맑은 고딕"/>
      <charset val="129"/>
      <family val="3"/>
      <color indexed="52"/>
      <sz val="11"/>
    </font>
    <font>
      <name val="맑은 고딕"/>
      <charset val="129"/>
      <family val="3"/>
      <b val="1"/>
      <color indexed="8"/>
      <sz val="11"/>
    </font>
    <font>
      <name val="맑은 고딕"/>
      <charset val="129"/>
      <family val="3"/>
      <color indexed="62"/>
      <sz val="11"/>
    </font>
    <font>
      <name val="바탕"/>
      <charset val="129"/>
      <family val="1"/>
      <b val="1"/>
      <sz val="14"/>
    </font>
    <font>
      <name val="맑은 고딕"/>
      <charset val="129"/>
      <family val="3"/>
      <b val="1"/>
      <color indexed="56"/>
      <sz val="15"/>
    </font>
    <font>
      <name val="맑은 고딕"/>
      <charset val="129"/>
      <family val="3"/>
      <b val="1"/>
      <color indexed="56"/>
      <sz val="13"/>
    </font>
    <font>
      <name val="맑은 고딕"/>
      <charset val="129"/>
      <family val="3"/>
      <b val="1"/>
      <color indexed="56"/>
      <sz val="11"/>
    </font>
    <font>
      <name val="맑은 고딕"/>
      <charset val="129"/>
      <family val="3"/>
      <color indexed="17"/>
      <sz val="11"/>
    </font>
    <font>
      <name val="맑은 고딕"/>
      <charset val="129"/>
      <family val="3"/>
      <b val="1"/>
      <color indexed="63"/>
      <sz val="11"/>
    </font>
    <font>
      <name val="ⓒoUAAA¨u"/>
      <charset val="129"/>
      <family val="1"/>
      <sz val="12"/>
    </font>
    <font>
      <name val="￥i￠￢￠?o"/>
      <charset val="129"/>
      <family val="3"/>
      <sz val="11"/>
    </font>
    <font>
      <name val="¹UAAA¼"/>
      <charset val="129"/>
      <family val="3"/>
      <sz val="12"/>
    </font>
    <font>
      <name val="System"/>
      <charset val="129"/>
      <family val="2"/>
      <sz val="12"/>
    </font>
    <font>
      <name val="Helv"/>
      <family val="2"/>
      <b val="1"/>
      <sz val="10"/>
    </font>
    <font>
      <name val="Arial"/>
      <family val="2"/>
      <sz val="8"/>
    </font>
    <font>
      <name val="Helv"/>
      <family val="2"/>
      <b val="1"/>
      <sz val="12"/>
    </font>
    <font>
      <name val="Arial"/>
      <family val="2"/>
      <b val="1"/>
      <sz val="12"/>
    </font>
    <font>
      <name val="Arial"/>
      <family val="2"/>
      <b val="1"/>
      <sz val="18"/>
    </font>
    <font>
      <name val="Helv"/>
      <family val="2"/>
      <b val="1"/>
      <sz val="11"/>
    </font>
    <font>
      <name val="돋움"/>
      <charset val="129"/>
      <family val="3"/>
      <sz val="9"/>
      <vertAlign val="superscript"/>
    </font>
    <font>
      <name val="돋움"/>
      <charset val="129"/>
      <family val="3"/>
      <sz val="7"/>
    </font>
    <font>
      <name val="바탕체"/>
      <charset val="129"/>
      <family val="1"/>
      <color indexed="8"/>
      <sz val="12"/>
    </font>
    <font>
      <name val="뼻뮝"/>
      <charset val="129"/>
      <family val="3"/>
      <sz val="11"/>
    </font>
    <font>
      <name val="¸íÁ¶"/>
      <charset val="129"/>
      <family val="3"/>
      <sz val="12"/>
    </font>
    <font>
      <name val="¸iA¶"/>
      <charset val="129"/>
      <family val="3"/>
      <sz val="12"/>
    </font>
    <font>
      <name val="µ¸¿ò"/>
      <charset val="129"/>
      <family val="3"/>
      <sz val="11"/>
    </font>
    <font>
      <name val="¹ÙÅÁÃ¼"/>
      <charset val="129"/>
      <family val="1"/>
      <sz val="12"/>
    </font>
    <font>
      <name val="Geneva"/>
      <family val="2"/>
      <sz val="10"/>
    </font>
    <font>
      <name val="μ¸¿o"/>
      <charset val="129"/>
      <family val="3"/>
      <sz val="11"/>
    </font>
    <font>
      <name val="±¼¸²A¼"/>
      <charset val="129"/>
      <family val="3"/>
      <sz val="12"/>
    </font>
    <font>
      <name val="±¼¸²Ã¼"/>
      <charset val="129"/>
      <family val="3"/>
      <sz val="12"/>
    </font>
    <font>
      <name val="바탕체"/>
      <charset val="129"/>
      <family val="1"/>
      <sz val="10"/>
    </font>
    <font>
      <name val="맑은 고딕"/>
      <charset val="129"/>
      <family val="3"/>
      <sz val="8"/>
    </font>
    <font>
      <name val="Tahoma"/>
      <family val="2"/>
      <b val="1"/>
      <color indexed="81"/>
      <sz val="9"/>
    </font>
    <font>
      <name val="돋움"/>
      <charset val="129"/>
      <family val="3"/>
      <b val="1"/>
      <color indexed="81"/>
      <sz val="9"/>
    </font>
    <font>
      <name val="돋움"/>
      <charset val="129"/>
      <family val="3"/>
      <color indexed="10"/>
      <sz val="9"/>
    </font>
    <font>
      <name val="Tahoma"/>
      <family val="2"/>
      <color indexed="81"/>
      <sz val="9"/>
    </font>
    <font>
      <name val="돋움"/>
      <charset val="129"/>
      <family val="3"/>
      <sz val="22"/>
    </font>
    <font>
      <name val="돋움"/>
      <charset val="129"/>
      <family val="3"/>
      <color indexed="8"/>
      <sz val="9"/>
    </font>
    <font>
      <name val="굴림체"/>
      <charset val="129"/>
      <family val="3"/>
      <sz val="12"/>
    </font>
    <font>
      <name val="돋움"/>
      <charset val="129"/>
      <family val="3"/>
      <b val="1"/>
      <sz val="16"/>
    </font>
    <font>
      <name val="돋움"/>
      <charset val="129"/>
      <family val="3"/>
      <sz val="12"/>
    </font>
    <font>
      <name val="돋움"/>
      <charset val="129"/>
      <family val="3"/>
      <color indexed="8"/>
      <sz val="7.5"/>
    </font>
    <font>
      <name val="돋움"/>
      <charset val="129"/>
      <family val="3"/>
      <sz val="15"/>
    </font>
    <font>
      <name val="돋움"/>
      <charset val="129"/>
      <family val="3"/>
      <b val="1"/>
      <sz val="15"/>
    </font>
    <font>
      <name val="돋움"/>
      <charset val="129"/>
      <family val="3"/>
      <b val="1"/>
      <sz val="17"/>
    </font>
    <font>
      <name val="돋움"/>
      <charset val="129"/>
      <family val="3"/>
      <sz val="17"/>
    </font>
    <font>
      <name val="돋움"/>
      <charset val="129"/>
      <family val="3"/>
      <b val="1"/>
      <sz val="9"/>
      <u val="single"/>
    </font>
    <font>
      <name val="돋움"/>
      <charset val="129"/>
      <family val="3"/>
      <sz val="9"/>
      <u val="single"/>
    </font>
    <font>
      <name val="돋움"/>
      <charset val="129"/>
      <family val="3"/>
      <b val="1"/>
      <sz val="14"/>
    </font>
    <font>
      <name val="돋움"/>
      <charset val="129"/>
      <family val="3"/>
      <b val="1"/>
      <sz val="11"/>
    </font>
    <font>
      <name val="돋움"/>
      <charset val="129"/>
      <family val="3"/>
      <b val="1"/>
      <color indexed="8"/>
      <sz val="17"/>
    </font>
    <font>
      <name val="돋움"/>
      <charset val="129"/>
      <family val="3"/>
      <b val="1"/>
      <color indexed="8"/>
      <sz val="9"/>
    </font>
    <font>
      <name val="돋움"/>
      <charset val="129"/>
      <family val="3"/>
      <color indexed="8"/>
      <sz val="10"/>
    </font>
    <font>
      <name val="돋움"/>
      <charset val="129"/>
      <family val="3"/>
      <b val="1"/>
      <color indexed="10"/>
      <sz val="9"/>
    </font>
    <font>
      <name val="돋움"/>
      <charset val="129"/>
      <family val="3"/>
      <b val="1"/>
      <color indexed="8"/>
      <sz val="10"/>
    </font>
    <font>
      <name val="돋움"/>
      <charset val="129"/>
      <family val="3"/>
      <color indexed="8"/>
      <sz val="9"/>
    </font>
    <font>
      <name val="돋움"/>
      <charset val="129"/>
      <family val="3"/>
      <color indexed="10"/>
      <sz val="9"/>
    </font>
    <font>
      <name val="돋움"/>
      <charset val="129"/>
      <family val="3"/>
      <color indexed="8"/>
      <sz val="11"/>
    </font>
    <font>
      <name val="돋움"/>
      <charset val="129"/>
      <family val="3"/>
      <color indexed="8"/>
      <sz val="10"/>
    </font>
    <font>
      <name val="돋움"/>
      <charset val="129"/>
      <family val="3"/>
      <color indexed="56"/>
      <sz val="9"/>
    </font>
    <font>
      <name val="돋움"/>
      <charset val="129"/>
      <family val="3"/>
      <color indexed="8"/>
      <sz val="17"/>
    </font>
    <font>
      <name val="돋움"/>
      <charset val="129"/>
      <family val="3"/>
      <b val="1"/>
      <color indexed="8"/>
      <sz val="17"/>
    </font>
    <font>
      <name val="돋움"/>
      <charset val="129"/>
      <family val="3"/>
      <color indexed="8"/>
      <sz val="8"/>
    </font>
    <font>
      <name val="맑은 고딕"/>
      <charset val="129"/>
      <family val="3"/>
      <color indexed="8"/>
      <sz val="9"/>
    </font>
    <font>
      <name val="돋움"/>
      <charset val="129"/>
      <family val="3"/>
      <b val="1"/>
      <color indexed="8"/>
      <sz val="15"/>
    </font>
    <font>
      <name val="µ¸¿ò"/>
      <charset val="129"/>
      <family val="3"/>
      <color indexed="8"/>
      <sz val="11"/>
    </font>
    <font>
      <name val="¹UAAA¼"/>
      <charset val="129"/>
      <family val="3"/>
      <color indexed="8"/>
      <sz val="12"/>
    </font>
    <font>
      <name val="¹ÙÅÁÃ¼"/>
      <charset val="129"/>
      <family val="1"/>
      <color indexed="8"/>
      <sz val="12"/>
    </font>
    <font>
      <name val="Geneva"/>
      <family val="2"/>
      <color indexed="8"/>
      <sz val="10"/>
    </font>
    <font>
      <name val="μ¸¿o"/>
      <charset val="129"/>
      <family val="3"/>
      <color indexed="8"/>
      <sz val="11"/>
    </font>
    <font>
      <name val="±¼¸²A¼"/>
      <charset val="129"/>
      <family val="3"/>
      <color indexed="8"/>
      <sz val="12"/>
    </font>
    <font>
      <name val="±¼¸²Ã¼"/>
      <charset val="129"/>
      <family val="3"/>
      <color indexed="8"/>
      <sz val="12"/>
    </font>
    <font>
      <name val="Helv"/>
      <family val="2"/>
      <b val="1"/>
      <color indexed="8"/>
      <sz val="10"/>
    </font>
    <font>
      <name val="Arial"/>
      <family val="2"/>
      <color indexed="8"/>
      <sz val="10"/>
    </font>
    <font>
      <name val="굴림체"/>
      <charset val="129"/>
      <family val="3"/>
      <color indexed="8"/>
      <sz val="10"/>
    </font>
    <font>
      <name val="Arial"/>
      <family val="2"/>
      <color indexed="8"/>
      <sz val="8"/>
    </font>
    <font>
      <name val="Helv"/>
      <family val="2"/>
      <b val="1"/>
      <color indexed="8"/>
      <sz val="12"/>
    </font>
    <font>
      <name val="Arial"/>
      <family val="2"/>
      <b val="1"/>
      <color indexed="8"/>
      <sz val="12"/>
    </font>
    <font>
      <name val="Arial"/>
      <family val="2"/>
      <b val="1"/>
      <color indexed="8"/>
      <sz val="18"/>
    </font>
    <font>
      <name val="Helv"/>
      <family val="2"/>
      <b val="1"/>
      <color indexed="8"/>
      <sz val="11"/>
    </font>
    <font>
      <name val="바탕체"/>
      <charset val="129"/>
      <family val="1"/>
      <color indexed="8"/>
      <sz val="8"/>
    </font>
    <font>
      <name val="Courier"/>
      <family val="3"/>
      <b val="1"/>
      <color indexed="8"/>
      <sz val="1"/>
    </font>
    <font>
      <name val="Courier"/>
      <family val="3"/>
      <color indexed="8"/>
      <sz val="1"/>
    </font>
    <font>
      <name val="바탕"/>
      <charset val="129"/>
      <family val="1"/>
      <color indexed="8"/>
      <sz val="10"/>
    </font>
    <font>
      <name val="돋움"/>
      <charset val="129"/>
      <family val="3"/>
      <color indexed="20"/>
      <sz val="11"/>
      <u val="single"/>
    </font>
    <font>
      <name val="바탕"/>
      <charset val="129"/>
      <family val="1"/>
      <b val="1"/>
      <color indexed="8"/>
      <sz val="14"/>
    </font>
    <font>
      <name val="돋움"/>
      <charset val="129"/>
      <family val="3"/>
      <color indexed="8"/>
      <sz val="16"/>
    </font>
    <font>
      <name val="바탕"/>
      <charset val="129"/>
      <family val="1"/>
      <b val="1"/>
      <color indexed="8"/>
      <sz val="16"/>
    </font>
    <font>
      <name val="굴림체"/>
      <charset val="129"/>
      <family val="3"/>
      <color indexed="8"/>
      <sz val="12"/>
    </font>
    <font>
      <name val="맑은 고딕"/>
      <charset val="129"/>
      <family val="3"/>
      <color theme="1"/>
      <sz val="11"/>
      <scheme val="minor"/>
    </font>
    <font>
      <name val="돋움"/>
      <charset val="129"/>
      <family val="3"/>
      <color theme="1"/>
      <sz val="10"/>
    </font>
    <font>
      <name val="돋움"/>
      <charset val="129"/>
      <family val="3"/>
      <color theme="1"/>
      <sz val="9"/>
    </font>
    <font>
      <name val="돋움"/>
      <charset val="129"/>
      <family val="3"/>
      <color rgb="FF0070C0"/>
      <sz val="9"/>
    </font>
  </fonts>
  <fills count="50">
    <fill>
      <patternFill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indexed="21"/>
      </left>
      <right/>
      <top/>
      <bottom style="dashed">
        <color indexed="21"/>
      </bottom>
      <diagonal/>
    </border>
    <border>
      <left/>
      <right/>
      <top/>
      <bottom style="dashed">
        <color indexed="2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rgb="FF808080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rgb="FFC0C0C0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rgb="FF33333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rgb="FF33333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56">
    <xf numFmtId="0" fontId="5" fillId="0" borderId="0"/>
    <xf numFmtId="0" fontId="18" fillId="2" borderId="0" applyAlignment="1">
      <alignment vertical="center"/>
    </xf>
    <xf numFmtId="0" fontId="18" fillId="3" borderId="0" applyAlignment="1">
      <alignment vertical="center"/>
    </xf>
    <xf numFmtId="0" fontId="18" fillId="4" borderId="0" applyAlignment="1">
      <alignment vertical="center"/>
    </xf>
    <xf numFmtId="0" fontId="18" fillId="5" borderId="0" applyAlignment="1">
      <alignment vertical="center"/>
    </xf>
    <xf numFmtId="0" fontId="18" fillId="6" borderId="0" applyAlignment="1">
      <alignment vertical="center"/>
    </xf>
    <xf numFmtId="0" fontId="18" fillId="7" borderId="0" applyAlignment="1">
      <alignment vertical="center"/>
    </xf>
    <xf numFmtId="0" fontId="18" fillId="8" borderId="0" applyAlignment="1">
      <alignment vertical="center"/>
    </xf>
    <xf numFmtId="0" fontId="18" fillId="9" borderId="0" applyAlignment="1">
      <alignment vertical="center"/>
    </xf>
    <xf numFmtId="0" fontId="18" fillId="10" borderId="0" applyAlignment="1">
      <alignment vertical="center"/>
    </xf>
    <xf numFmtId="0" fontId="18" fillId="11" borderId="0" applyAlignment="1">
      <alignment vertical="center"/>
    </xf>
    <xf numFmtId="0" fontId="18" fillId="12" borderId="0" applyAlignment="1">
      <alignment vertical="center"/>
    </xf>
    <xf numFmtId="0" fontId="18" fillId="13" borderId="0" applyAlignment="1">
      <alignment vertical="center"/>
    </xf>
    <xf numFmtId="0" fontId="18" fillId="14" borderId="0" applyAlignment="1">
      <alignment vertical="center"/>
    </xf>
    <xf numFmtId="0" fontId="18" fillId="15" borderId="0" applyAlignment="1">
      <alignment vertical="center"/>
    </xf>
    <xf numFmtId="0" fontId="18" fillId="16" borderId="0" applyAlignment="1">
      <alignment vertical="center"/>
    </xf>
    <xf numFmtId="0" fontId="18" fillId="17" borderId="0" applyAlignment="1">
      <alignment vertical="center"/>
    </xf>
    <xf numFmtId="0" fontId="18" fillId="18" borderId="0" applyAlignment="1">
      <alignment vertical="center"/>
    </xf>
    <xf numFmtId="0" fontId="18" fillId="19" borderId="0" applyAlignment="1">
      <alignment vertical="center"/>
    </xf>
    <xf numFmtId="0" fontId="18" fillId="8" borderId="0" applyAlignment="1">
      <alignment vertical="center"/>
    </xf>
    <xf numFmtId="0" fontId="18" fillId="9" borderId="0" applyAlignment="1">
      <alignment vertical="center"/>
    </xf>
    <xf numFmtId="0" fontId="18" fillId="14" borderId="0" applyAlignment="1">
      <alignment vertical="center"/>
    </xf>
    <xf numFmtId="0" fontId="18" fillId="15" borderId="0" applyAlignment="1">
      <alignment vertical="center"/>
    </xf>
    <xf numFmtId="0" fontId="18" fillId="20" borderId="0" applyAlignment="1">
      <alignment vertical="center"/>
    </xf>
    <xf numFmtId="0" fontId="18" fillId="21" borderId="0" applyAlignment="1">
      <alignment vertical="center"/>
    </xf>
    <xf numFmtId="0" fontId="19" fillId="22" borderId="0" applyAlignment="1">
      <alignment vertical="center"/>
    </xf>
    <xf numFmtId="0" fontId="19" fillId="23" borderId="0" applyAlignment="1">
      <alignment vertical="center"/>
    </xf>
    <xf numFmtId="0" fontId="19" fillId="16" borderId="0" applyAlignment="1">
      <alignment vertical="center"/>
    </xf>
    <xf numFmtId="0" fontId="19" fillId="17" borderId="0" applyAlignment="1">
      <alignment vertical="center"/>
    </xf>
    <xf numFmtId="0" fontId="19" fillId="18" borderId="0" applyAlignment="1">
      <alignment vertical="center"/>
    </xf>
    <xf numFmtId="0" fontId="19" fillId="19" borderId="0" applyAlignment="1">
      <alignment vertical="center"/>
    </xf>
    <xf numFmtId="0" fontId="19" fillId="24" borderId="0" applyAlignment="1">
      <alignment vertical="center"/>
    </xf>
    <xf numFmtId="0" fontId="19" fillId="25" borderId="0" applyAlignment="1">
      <alignment vertical="center"/>
    </xf>
    <xf numFmtId="0" fontId="19" fillId="26" borderId="0" applyAlignment="1">
      <alignment vertical="center"/>
    </xf>
    <xf numFmtId="0" fontId="19" fillId="27" borderId="0" applyAlignment="1">
      <alignment vertical="center"/>
    </xf>
    <xf numFmtId="0" fontId="19" fillId="28" borderId="0" applyAlignment="1">
      <alignment vertical="center"/>
    </xf>
    <xf numFmtId="0" fontId="19" fillId="29" borderId="0" applyAlignment="1">
      <alignment vertical="center"/>
    </xf>
    <xf numFmtId="0" fontId="39" fillId="0" borderId="0"/>
    <xf numFmtId="0" fontId="40" fillId="0" borderId="0"/>
    <xf numFmtId="174" fontId="53" fillId="0" borderId="0"/>
    <xf numFmtId="174" fontId="54" fillId="0" borderId="0"/>
    <xf numFmtId="175" fontId="55" fillId="0" borderId="0"/>
    <xf numFmtId="174" fontId="54" fillId="0" borderId="0"/>
    <xf numFmtId="175" fontId="55" fillId="0" borderId="0"/>
    <xf numFmtId="174" fontId="41" fillId="0" borderId="0"/>
    <xf numFmtId="174" fontId="56" fillId="0" borderId="0"/>
    <xf numFmtId="174" fontId="97" fillId="0" borderId="0"/>
    <xf numFmtId="174" fontId="98" fillId="0" borderId="0"/>
    <xf numFmtId="174" fontId="97" fillId="0" borderId="0"/>
    <xf numFmtId="174" fontId="98" fillId="0" borderId="0"/>
    <xf numFmtId="174" fontId="97" fillId="0" borderId="0"/>
    <xf numFmtId="174" fontId="98" fillId="0" borderId="0"/>
    <xf numFmtId="176" fontId="57" fillId="0" borderId="0"/>
    <xf numFmtId="176" fontId="57" fillId="0" borderId="0"/>
    <xf numFmtId="176" fontId="99" fillId="0" borderId="0"/>
    <xf numFmtId="176" fontId="99" fillId="0" borderId="0"/>
    <xf numFmtId="176" fontId="99" fillId="0" borderId="0"/>
    <xf numFmtId="176" fontId="99" fillId="0" borderId="0"/>
    <xf numFmtId="176" fontId="99" fillId="0" borderId="0"/>
    <xf numFmtId="176" fontId="99" fillId="0" borderId="0"/>
    <xf numFmtId="176" fontId="57" fillId="0" borderId="0"/>
    <xf numFmtId="176" fontId="57" fillId="0" borderId="0"/>
    <xf numFmtId="176" fontId="99" fillId="0" borderId="0"/>
    <xf numFmtId="176" fontId="99" fillId="0" borderId="0"/>
    <xf numFmtId="176" fontId="99" fillId="0" borderId="0"/>
    <xf numFmtId="176" fontId="99" fillId="0" borderId="0"/>
    <xf numFmtId="176" fontId="99" fillId="0" borderId="0"/>
    <xf numFmtId="176" fontId="99" fillId="0" borderId="0"/>
    <xf numFmtId="0" fontId="57" fillId="0" borderId="0"/>
    <xf numFmtId="0" fontId="57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175" fontId="41" fillId="0" borderId="0"/>
    <xf numFmtId="175" fontId="56" fillId="0" borderId="0"/>
    <xf numFmtId="175" fontId="97" fillId="0" borderId="0"/>
    <xf numFmtId="175" fontId="98" fillId="0" borderId="0"/>
    <xf numFmtId="175" fontId="97" fillId="0" borderId="0"/>
    <xf numFmtId="175" fontId="98" fillId="0" borderId="0"/>
    <xf numFmtId="175" fontId="97" fillId="0" borderId="0"/>
    <xf numFmtId="175" fontId="98" fillId="0" borderId="0"/>
    <xf numFmtId="177" fontId="53" fillId="0" borderId="0"/>
    <xf numFmtId="177" fontId="54" fillId="0" borderId="0"/>
    <xf numFmtId="178" fontId="55" fillId="0" borderId="0"/>
    <xf numFmtId="177" fontId="54" fillId="0" borderId="0"/>
    <xf numFmtId="178" fontId="55" fillId="0" borderId="0"/>
    <xf numFmtId="177" fontId="41" fillId="0" borderId="0"/>
    <xf numFmtId="177" fontId="56" fillId="0" borderId="0"/>
    <xf numFmtId="177" fontId="97" fillId="0" borderId="0"/>
    <xf numFmtId="177" fontId="98" fillId="0" borderId="0"/>
    <xf numFmtId="177" fontId="97" fillId="0" borderId="0"/>
    <xf numFmtId="177" fontId="98" fillId="0" borderId="0"/>
    <xf numFmtId="177" fontId="97" fillId="0" borderId="0"/>
    <xf numFmtId="177" fontId="98" fillId="0" borderId="0"/>
    <xf numFmtId="179" fontId="57" fillId="0" borderId="0"/>
    <xf numFmtId="179" fontId="57" fillId="0" borderId="0"/>
    <xf numFmtId="179" fontId="99" fillId="0" borderId="0"/>
    <xf numFmtId="179" fontId="99" fillId="0" borderId="0"/>
    <xf numFmtId="179" fontId="99" fillId="0" borderId="0"/>
    <xf numFmtId="179" fontId="99" fillId="0" borderId="0"/>
    <xf numFmtId="179" fontId="99" fillId="0" borderId="0"/>
    <xf numFmtId="179" fontId="99" fillId="0" borderId="0"/>
    <xf numFmtId="179" fontId="57" fillId="0" borderId="0"/>
    <xf numFmtId="179" fontId="57" fillId="0" borderId="0"/>
    <xf numFmtId="179" fontId="99" fillId="0" borderId="0"/>
    <xf numFmtId="179" fontId="99" fillId="0" borderId="0"/>
    <xf numFmtId="179" fontId="99" fillId="0" borderId="0"/>
    <xf numFmtId="179" fontId="99" fillId="0" borderId="0"/>
    <xf numFmtId="179" fontId="99" fillId="0" borderId="0"/>
    <xf numFmtId="179" fontId="99" fillId="0" borderId="0"/>
    <xf numFmtId="0" fontId="57" fillId="0" borderId="0"/>
    <xf numFmtId="0" fontId="57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178" fontId="41" fillId="0" borderId="0"/>
    <xf numFmtId="178" fontId="56" fillId="0" borderId="0"/>
    <xf numFmtId="178" fontId="97" fillId="0" borderId="0"/>
    <xf numFmtId="178" fontId="98" fillId="0" borderId="0"/>
    <xf numFmtId="178" fontId="97" fillId="0" borderId="0"/>
    <xf numFmtId="178" fontId="98" fillId="0" borderId="0"/>
    <xf numFmtId="178" fontId="97" fillId="0" borderId="0"/>
    <xf numFmtId="178" fontId="98" fillId="0" borderId="0"/>
    <xf numFmtId="178" fontId="41" fillId="0" borderId="0"/>
    <xf numFmtId="178" fontId="56" fillId="0" borderId="0"/>
    <xf numFmtId="178" fontId="97" fillId="0" borderId="0"/>
    <xf numFmtId="178" fontId="98" fillId="0" borderId="0"/>
    <xf numFmtId="178" fontId="97" fillId="0" borderId="0"/>
    <xf numFmtId="178" fontId="98" fillId="0" borderId="0"/>
    <xf numFmtId="178" fontId="97" fillId="0" borderId="0"/>
    <xf numFmtId="178" fontId="98" fillId="0" borderId="0"/>
    <xf numFmtId="0" fontId="41" fillId="0" borderId="0"/>
    <xf numFmtId="0" fontId="56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39" fillId="0" borderId="0"/>
    <xf numFmtId="0" fontId="39" fillId="0" borderId="0"/>
    <xf numFmtId="180" fontId="53" fillId="0" borderId="0"/>
    <xf numFmtId="180" fontId="54" fillId="0" borderId="0"/>
    <xf numFmtId="171" fontId="55" fillId="0" borderId="0"/>
    <xf numFmtId="180" fontId="54" fillId="0" borderId="0"/>
    <xf numFmtId="171" fontId="55" fillId="0" borderId="0"/>
    <xf numFmtId="38" fontId="41" fillId="0" borderId="0"/>
    <xf numFmtId="38" fontId="56" fillId="0" borderId="0"/>
    <xf numFmtId="38" fontId="97" fillId="0" borderId="0"/>
    <xf numFmtId="38" fontId="98" fillId="0" borderId="0"/>
    <xf numFmtId="38" fontId="97" fillId="0" borderId="0"/>
    <xf numFmtId="38" fontId="98" fillId="0" borderId="0"/>
    <xf numFmtId="38" fontId="97" fillId="0" borderId="0"/>
    <xf numFmtId="38" fontId="98" fillId="0" borderId="0"/>
    <xf numFmtId="171" fontId="41" fillId="0" borderId="0"/>
    <xf numFmtId="171" fontId="56" fillId="0" borderId="0"/>
    <xf numFmtId="171" fontId="97" fillId="0" borderId="0"/>
    <xf numFmtId="171" fontId="98" fillId="0" borderId="0"/>
    <xf numFmtId="171" fontId="97" fillId="0" borderId="0"/>
    <xf numFmtId="171" fontId="98" fillId="0" borderId="0"/>
    <xf numFmtId="171" fontId="97" fillId="0" borderId="0"/>
    <xf numFmtId="171" fontId="98" fillId="0" borderId="0"/>
    <xf numFmtId="181" fontId="53" fillId="0" borderId="0"/>
    <xf numFmtId="181" fontId="54" fillId="0" borderId="0"/>
    <xf numFmtId="182" fontId="55" fillId="0" borderId="0"/>
    <xf numFmtId="181" fontId="54" fillId="0" borderId="0"/>
    <xf numFmtId="182" fontId="55" fillId="0" borderId="0"/>
    <xf numFmtId="40" fontId="41" fillId="0" borderId="0"/>
    <xf numFmtId="40" fontId="56" fillId="0" borderId="0"/>
    <xf numFmtId="40" fontId="97" fillId="0" borderId="0"/>
    <xf numFmtId="40" fontId="98" fillId="0" borderId="0"/>
    <xf numFmtId="40" fontId="97" fillId="0" borderId="0"/>
    <xf numFmtId="40" fontId="98" fillId="0" borderId="0"/>
    <xf numFmtId="40" fontId="97" fillId="0" borderId="0"/>
    <xf numFmtId="40" fontId="98" fillId="0" borderId="0"/>
    <xf numFmtId="182" fontId="41" fillId="0" borderId="0"/>
    <xf numFmtId="182" fontId="56" fillId="0" borderId="0"/>
    <xf numFmtId="182" fontId="97" fillId="0" borderId="0"/>
    <xf numFmtId="182" fontId="98" fillId="0" borderId="0"/>
    <xf numFmtId="182" fontId="97" fillId="0" borderId="0"/>
    <xf numFmtId="182" fontId="98" fillId="0" borderId="0"/>
    <xf numFmtId="182" fontId="97" fillId="0" borderId="0"/>
    <xf numFmtId="182" fontId="98" fillId="0" borderId="0"/>
    <xf numFmtId="182" fontId="41" fillId="0" borderId="0"/>
    <xf numFmtId="182" fontId="56" fillId="0" borderId="0"/>
    <xf numFmtId="182" fontId="97" fillId="0" borderId="0"/>
    <xf numFmtId="182" fontId="98" fillId="0" borderId="0"/>
    <xf numFmtId="182" fontId="97" fillId="0" borderId="0"/>
    <xf numFmtId="182" fontId="98" fillId="0" borderId="0"/>
    <xf numFmtId="182" fontId="97" fillId="0" borderId="0"/>
    <xf numFmtId="182" fontId="98" fillId="0" borderId="0"/>
    <xf numFmtId="0" fontId="41" fillId="0" borderId="0"/>
    <xf numFmtId="0" fontId="56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42" fillId="0" borderId="0"/>
    <xf numFmtId="0" fontId="41" fillId="0" borderId="0"/>
    <xf numFmtId="0" fontId="53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0" fontId="58" fillId="0" borderId="0"/>
    <xf numFmtId="0" fontId="55" fillId="0" borderId="0"/>
    <xf numFmtId="0" fontId="100" fillId="0" borderId="0"/>
    <xf numFmtId="0" fontId="96" fillId="0" borderId="0"/>
    <xf numFmtId="0" fontId="100" fillId="0" borderId="0"/>
    <xf numFmtId="0" fontId="96" fillId="0" borderId="0"/>
    <xf numFmtId="0" fontId="100" fillId="0" borderId="0"/>
    <xf numFmtId="0" fontId="96" fillId="0" borderId="0"/>
    <xf numFmtId="0" fontId="41" fillId="0" borderId="0"/>
    <xf numFmtId="0" fontId="56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41" fillId="0" borderId="0"/>
    <xf numFmtId="0" fontId="56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58" fillId="0" borderId="0"/>
    <xf numFmtId="0" fontId="55" fillId="0" borderId="0"/>
    <xf numFmtId="0" fontId="100" fillId="0" borderId="0"/>
    <xf numFmtId="0" fontId="96" fillId="0" borderId="0"/>
    <xf numFmtId="0" fontId="100" fillId="0" borderId="0"/>
    <xf numFmtId="0" fontId="96" fillId="0" borderId="0"/>
    <xf numFmtId="0" fontId="100" fillId="0" borderId="0"/>
    <xf numFmtId="0" fontId="96" fillId="0" borderId="0"/>
    <xf numFmtId="0" fontId="59" fillId="0" borderId="0"/>
    <xf numFmtId="0" fontId="60" fillId="0" borderId="0"/>
    <xf numFmtId="0" fontId="101" fillId="0" borderId="0"/>
    <xf numFmtId="0" fontId="102" fillId="0" borderId="0"/>
    <xf numFmtId="0" fontId="101" fillId="0" borderId="0"/>
    <xf numFmtId="0" fontId="102" fillId="0" borderId="0"/>
    <xf numFmtId="0" fontId="101" fillId="0" borderId="0"/>
    <xf numFmtId="0" fontId="102" fillId="0" borderId="0"/>
    <xf numFmtId="0" fontId="57" fillId="0" borderId="0"/>
    <xf numFmtId="0" fontId="57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59" fillId="0" borderId="0"/>
    <xf numFmtId="0" fontId="60" fillId="0" borderId="0"/>
    <xf numFmtId="0" fontId="101" fillId="0" borderId="0"/>
    <xf numFmtId="0" fontId="102" fillId="0" borderId="0"/>
    <xf numFmtId="0" fontId="101" fillId="0" borderId="0"/>
    <xf numFmtId="0" fontId="102" fillId="0" borderId="0"/>
    <xf numFmtId="0" fontId="101" fillId="0" borderId="0"/>
    <xf numFmtId="0" fontId="102" fillId="0" borderId="0"/>
    <xf numFmtId="0" fontId="41" fillId="0" borderId="0"/>
    <xf numFmtId="0" fontId="56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97" fillId="0" borderId="0"/>
    <xf numFmtId="0" fontId="98" fillId="0" borderId="0"/>
    <xf numFmtId="0" fontId="43" fillId="0" borderId="0"/>
    <xf numFmtId="0" fontId="103" fillId="0" borderId="0"/>
    <xf numFmtId="171" fontId="29" fillId="0" borderId="0"/>
    <xf numFmtId="182" fontId="29" fillId="0" borderId="0"/>
    <xf numFmtId="3" fontId="29" fillId="0" borderId="0"/>
    <xf numFmtId="3" fontId="104" fillId="0" borderId="0"/>
    <xf numFmtId="0" fontId="17" fillId="0" borderId="0"/>
    <xf numFmtId="0" fontId="105" fillId="0" borderId="0"/>
    <xf numFmtId="183" fontId="5" fillId="0" borderId="0"/>
    <xf numFmtId="184" fontId="5" fillId="0" borderId="0"/>
    <xf numFmtId="185" fontId="5" fillId="0" borderId="0"/>
    <xf numFmtId="0" fontId="29" fillId="0" borderId="0"/>
    <xf numFmtId="0" fontId="104" fillId="0" borderId="0"/>
    <xf numFmtId="186" fontId="11" fillId="0" borderId="0"/>
    <xf numFmtId="186" fontId="51" fillId="0" borderId="0"/>
    <xf numFmtId="2" fontId="29" fillId="0" borderId="0"/>
    <xf numFmtId="2" fontId="104" fillId="0" borderId="0"/>
    <xf numFmtId="0" fontId="115" fillId="0" borderId="0" applyAlignment="1" applyProtection="1">
      <alignment vertical="top"/>
      <protection locked="0" hidden="0"/>
    </xf>
    <xf numFmtId="38" fontId="44" fillId="30" borderId="0"/>
    <xf numFmtId="38" fontId="106" fillId="30" borderId="0"/>
    <xf numFmtId="0" fontId="45" fillId="0" borderId="0" applyAlignment="1">
      <alignment horizontal="left"/>
    </xf>
    <xf numFmtId="0" fontId="107" fillId="0" borderId="0" applyAlignment="1">
      <alignment horizontal="left"/>
    </xf>
    <xf numFmtId="0" fontId="46" fillId="0" borderId="1" applyAlignment="1">
      <alignment horizontal="left" vertical="center"/>
    </xf>
    <xf numFmtId="0" fontId="108" fillId="0" borderId="1" applyAlignment="1">
      <alignment horizontal="left" vertical="center"/>
    </xf>
    <xf numFmtId="0" fontId="46" fillId="0" borderId="2" applyAlignment="1">
      <alignment horizontal="left" vertical="center"/>
    </xf>
    <xf numFmtId="0" fontId="108" fillId="0" borderId="2" applyAlignment="1">
      <alignment horizontal="left" vertical="center"/>
    </xf>
    <xf numFmtId="0" fontId="47" fillId="0" borderId="0"/>
    <xf numFmtId="0" fontId="109" fillId="0" borderId="0"/>
    <xf numFmtId="0" fontId="46" fillId="0" borderId="0"/>
    <xf numFmtId="0" fontId="108" fillId="0" borderId="0"/>
    <xf numFmtId="0" fontId="47" fillId="0" borderId="0"/>
    <xf numFmtId="0" fontId="109" fillId="0" borderId="0"/>
    <xf numFmtId="0" fontId="46" fillId="0" borderId="0"/>
    <xf numFmtId="0" fontId="108" fillId="0" borderId="0"/>
    <xf numFmtId="0" fontId="3" fillId="0" borderId="0" applyAlignment="1" applyProtection="1">
      <alignment vertical="top"/>
      <protection locked="0" hidden="0"/>
    </xf>
    <xf numFmtId="10" fontId="44" fillId="30" borderId="3"/>
    <xf numFmtId="10" fontId="106" fillId="30" borderId="3"/>
    <xf numFmtId="0" fontId="48" fillId="0" borderId="4"/>
    <xf numFmtId="0" fontId="110" fillId="0" borderId="4"/>
    <xf numFmtId="0" fontId="11" fillId="0" borderId="0"/>
    <xf numFmtId="0" fontId="51" fillId="0" borderId="0"/>
    <xf numFmtId="0" fontId="29" fillId="0" borderId="0"/>
    <xf numFmtId="10" fontId="29" fillId="0" borderId="0"/>
    <xf numFmtId="10" fontId="104" fillId="0" borderId="0"/>
    <xf numFmtId="0" fontId="48" fillId="0" borderId="0"/>
    <xf numFmtId="0" fontId="110" fillId="0" borderId="0"/>
    <xf numFmtId="0" fontId="29" fillId="0" borderId="5"/>
    <xf numFmtId="0" fontId="104" fillId="0" borderId="5"/>
    <xf numFmtId="0" fontId="8" fillId="0" borderId="6" applyAlignment="1">
      <alignment horizontal="left"/>
    </xf>
    <xf numFmtId="0" fontId="111" fillId="0" borderId="6" applyAlignment="1">
      <alignment horizontal="left"/>
    </xf>
    <xf numFmtId="0" fontId="19" fillId="31" borderId="0" applyAlignment="1">
      <alignment vertical="center"/>
    </xf>
    <xf numFmtId="0" fontId="19" fillId="32" borderId="0" applyAlignment="1">
      <alignment vertical="center"/>
    </xf>
    <xf numFmtId="0" fontId="19" fillId="33" borderId="0" applyAlignment="1">
      <alignment vertical="center"/>
    </xf>
    <xf numFmtId="0" fontId="19" fillId="34" borderId="0" applyAlignment="1">
      <alignment vertical="center"/>
    </xf>
    <xf numFmtId="0" fontId="19" fillId="35" borderId="0" applyAlignment="1">
      <alignment vertical="center"/>
    </xf>
    <xf numFmtId="0" fontId="19" fillId="36" borderId="0" applyAlignment="1">
      <alignment vertical="center"/>
    </xf>
    <xf numFmtId="0" fontId="19" fillId="24" borderId="0" applyAlignment="1">
      <alignment vertical="center"/>
    </xf>
    <xf numFmtId="0" fontId="19" fillId="25" borderId="0" applyAlignment="1">
      <alignment vertical="center"/>
    </xf>
    <xf numFmtId="0" fontId="19" fillId="26" borderId="0" applyAlignment="1">
      <alignment vertical="center"/>
    </xf>
    <xf numFmtId="0" fontId="19" fillId="27" borderId="0" applyAlignment="1">
      <alignment vertical="center"/>
    </xf>
    <xf numFmtId="0" fontId="19" fillId="37" borderId="0" applyAlignment="1">
      <alignment vertical="center"/>
    </xf>
    <xf numFmtId="0" fontId="19" fillId="38" borderId="0" applyAlignment="1">
      <alignment vertical="center"/>
    </xf>
    <xf numFmtId="0" fontId="20" fillId="0" borderId="0" applyAlignment="1">
      <alignment vertical="center"/>
    </xf>
    <xf numFmtId="0" fontId="21" fillId="39" borderId="7" applyAlignment="1">
      <alignment vertical="center"/>
    </xf>
    <xf numFmtId="0" fontId="21" fillId="40" borderId="123" applyAlignment="1">
      <alignment vertical="center"/>
    </xf>
    <xf numFmtId="187" fontId="11" fillId="0" borderId="0" applyProtection="1">
      <protection locked="0" hidden="0"/>
    </xf>
    <xf numFmtId="187" fontId="51" fillId="0" borderId="0" applyProtection="1">
      <protection locked="0" hidden="0"/>
    </xf>
    <xf numFmtId="0" fontId="112" fillId="0" borderId="0" applyProtection="1">
      <protection locked="0" hidden="0"/>
    </xf>
    <xf numFmtId="0" fontId="112" fillId="0" borderId="0" applyProtection="1">
      <protection locked="0" hidden="0"/>
    </xf>
    <xf numFmtId="0" fontId="112" fillId="0" borderId="0" applyProtection="1">
      <protection locked="0" hidden="0"/>
    </xf>
    <xf numFmtId="0" fontId="112" fillId="0" borderId="0" applyProtection="1">
      <protection locked="0" hidden="0"/>
    </xf>
    <xf numFmtId="0" fontId="23" fillId="4" borderId="0" applyAlignment="1">
      <alignment vertical="center"/>
    </xf>
    <xf numFmtId="0" fontId="23" fillId="5" borderId="0" applyAlignment="1">
      <alignment vertical="center"/>
    </xf>
    <xf numFmtId="0" fontId="113" fillId="0" borderId="0" applyProtection="1">
      <protection locked="0" hidden="0"/>
    </xf>
    <xf numFmtId="0" fontId="113" fillId="0" borderId="0" applyProtection="1">
      <protection locked="0" hidden="0"/>
    </xf>
    <xf numFmtId="0" fontId="113" fillId="0" borderId="0" applyProtection="1">
      <protection locked="0" hidden="0"/>
    </xf>
    <xf numFmtId="0" fontId="113" fillId="0" borderId="0" applyProtection="1">
      <protection locked="0" hidden="0"/>
    </xf>
    <xf numFmtId="40" fontId="25" fillId="0" borderId="0"/>
    <xf numFmtId="38" fontId="25" fillId="0" borderId="0"/>
    <xf numFmtId="0" fontId="11" fillId="41" borderId="8" applyAlignment="1">
      <alignment vertical="center"/>
    </xf>
    <xf numFmtId="0" fontId="51" fillId="42" borderId="124" applyAlignment="1">
      <alignment vertical="center"/>
    </xf>
    <xf numFmtId="0" fontId="25" fillId="0" borderId="0"/>
    <xf numFmtId="0" fontId="25" fillId="0" borderId="0"/>
    <xf numFmtId="0" fontId="2" fillId="0" borderId="0" applyAlignment="1">
      <alignment vertical="center"/>
    </xf>
    <xf numFmtId="0" fontId="114" fillId="0" borderId="0" applyAlignment="1">
      <alignment vertical="center"/>
    </xf>
    <xf numFmtId="0" fontId="26" fillId="43" borderId="0" applyAlignment="1">
      <alignment vertical="center"/>
    </xf>
    <xf numFmtId="0" fontId="26" fillId="44" borderId="0" applyAlignment="1">
      <alignment vertical="center"/>
    </xf>
    <xf numFmtId="0" fontId="52" fillId="0" borderId="0"/>
    <xf numFmtId="0" fontId="27" fillId="0" borderId="0" applyAlignment="1">
      <alignment vertical="center"/>
    </xf>
    <xf numFmtId="0" fontId="28" fillId="45" borderId="9" applyAlignment="1">
      <alignment vertical="center"/>
    </xf>
    <xf numFmtId="0" fontId="28" fillId="46" borderId="125" applyAlignment="1">
      <alignment vertical="center"/>
    </xf>
    <xf numFmtId="188" fontId="29" fillId="0" borderId="0" applyAlignment="1">
      <alignment vertical="center"/>
    </xf>
    <xf numFmtId="188" fontId="104" fillId="0" borderId="0" applyAlignment="1">
      <alignment vertical="center"/>
    </xf>
    <xf numFmtId="171" fontId="11" fillId="0" borderId="0"/>
    <xf numFmtId="171" fontId="51" fillId="0" borderId="0"/>
    <xf numFmtId="41" fontId="5" fillId="0" borderId="0" applyAlignment="1">
      <alignment vertical="center"/>
    </xf>
    <xf numFmtId="41" fontId="5" fillId="0" borderId="0" applyAlignment="1">
      <alignment vertical="center"/>
    </xf>
    <xf numFmtId="41" fontId="5" fillId="0" borderId="0" applyAlignment="1">
      <alignment vertical="center"/>
    </xf>
    <xf numFmtId="41" fontId="5" fillId="0" borderId="0" applyAlignment="1">
      <alignment vertical="center"/>
    </xf>
    <xf numFmtId="41" fontId="5" fillId="0" borderId="0" applyAlignment="1">
      <alignment vertical="center"/>
    </xf>
    <xf numFmtId="41" fontId="5" fillId="0" borderId="0" applyAlignment="1">
      <alignment vertical="center"/>
    </xf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171" fontId="11" fillId="0" borderId="0"/>
    <xf numFmtId="0" fontId="17" fillId="0" borderId="0"/>
    <xf numFmtId="0" fontId="105" fillId="0" borderId="0"/>
    <xf numFmtId="0" fontId="30" fillId="0" borderId="10" applyAlignment="1">
      <alignment vertical="center"/>
    </xf>
    <xf numFmtId="0" fontId="31" fillId="0" borderId="11" applyAlignment="1">
      <alignment vertical="center"/>
    </xf>
    <xf numFmtId="0" fontId="32" fillId="12" borderId="7" applyAlignment="1">
      <alignment vertical="center"/>
    </xf>
    <xf numFmtId="0" fontId="32" fillId="13" borderId="123" applyAlignment="1">
      <alignment vertical="center"/>
    </xf>
    <xf numFmtId="4" fontId="113" fillId="0" borderId="0" applyProtection="1">
      <protection locked="0" hidden="0"/>
    </xf>
    <xf numFmtId="4" fontId="113" fillId="0" borderId="0" applyProtection="1">
      <protection locked="0" hidden="0"/>
    </xf>
    <xf numFmtId="189" fontId="11" fillId="0" borderId="0" applyProtection="1">
      <protection locked="0" hidden="0"/>
    </xf>
    <xf numFmtId="189" fontId="51" fillId="0" borderId="0" applyProtection="1">
      <protection locked="0" hidden="0"/>
    </xf>
    <xf numFmtId="0" fontId="33" fillId="0" borderId="0" applyAlignment="1">
      <alignment vertical="center"/>
    </xf>
    <xf numFmtId="0" fontId="116" fillId="0" borderId="0" applyAlignment="1">
      <alignment vertical="center"/>
    </xf>
    <xf numFmtId="0" fontId="4" fillId="0" borderId="0" applyAlignment="1">
      <alignment horizontal="centerContinuous" vertical="center"/>
    </xf>
    <xf numFmtId="0" fontId="34" fillId="0" borderId="12" applyAlignment="1">
      <alignment vertical="center"/>
    </xf>
    <xf numFmtId="0" fontId="35" fillId="0" borderId="13" applyAlignment="1">
      <alignment vertical="center"/>
    </xf>
    <xf numFmtId="0" fontId="36" fillId="0" borderId="14" applyAlignment="1">
      <alignment vertical="center"/>
    </xf>
    <xf numFmtId="0" fontId="36" fillId="0" borderId="0" applyAlignment="1">
      <alignment vertical="center"/>
    </xf>
    <xf numFmtId="0" fontId="117" fillId="0" borderId="0" applyAlignment="1">
      <alignment horizontal="centerContinuous" vertical="center"/>
    </xf>
    <xf numFmtId="0" fontId="37" fillId="6" borderId="0" applyAlignment="1">
      <alignment vertical="center"/>
    </xf>
    <xf numFmtId="0" fontId="37" fillId="7" borderId="0" applyAlignment="1">
      <alignment vertical="center"/>
    </xf>
    <xf numFmtId="0" fontId="38" fillId="39" borderId="15" applyAlignment="1">
      <alignment vertical="center"/>
    </xf>
    <xf numFmtId="0" fontId="38" fillId="40" borderId="126" applyAlignment="1">
      <alignment vertical="center"/>
    </xf>
    <xf numFmtId="41" fontId="5" fillId="0" borderId="0"/>
    <xf numFmtId="41" fontId="5" fillId="0" borderId="0"/>
    <xf numFmtId="41" fontId="5" fillId="0" borderId="0"/>
    <xf numFmtId="171" fontId="11" fillId="0" borderId="0"/>
    <xf numFmtId="171" fontId="51" fillId="0" borderId="0"/>
    <xf numFmtId="171" fontId="11" fillId="0" borderId="0"/>
    <xf numFmtId="171" fontId="11" fillId="0" borderId="0"/>
    <xf numFmtId="166" fontId="11" fillId="0" borderId="0"/>
    <xf numFmtId="0" fontId="11" fillId="0" borderId="0"/>
    <xf numFmtId="0" fontId="16" fillId="0" borderId="0" applyAlignment="1">
      <alignment vertical="center"/>
    </xf>
    <xf numFmtId="0" fontId="118" fillId="0" borderId="0" applyAlignment="1">
      <alignment vertical="center"/>
    </xf>
    <xf numFmtId="190" fontId="11" fillId="0" borderId="0" applyProtection="1">
      <protection locked="0" hidden="0"/>
    </xf>
    <xf numFmtId="190" fontId="51" fillId="0" borderId="0" applyProtection="1">
      <protection locked="0" hidden="0"/>
    </xf>
    <xf numFmtId="0" fontId="5" fillId="0" borderId="0" applyAlignment="1">
      <alignment vertical="center"/>
    </xf>
    <xf numFmtId="0" fontId="5" fillId="0" borderId="0"/>
    <xf numFmtId="0" fontId="11" fillId="0" borderId="0"/>
    <xf numFmtId="0" fontId="51" fillId="0" borderId="0"/>
    <xf numFmtId="0" fontId="69" fillId="0" borderId="0"/>
    <xf numFmtId="0" fontId="119" fillId="0" borderId="0"/>
    <xf numFmtId="0" fontId="120" fillId="0" borderId="0" applyAlignment="1">
      <alignment vertical="center"/>
    </xf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 applyAlignment="1">
      <alignment vertical="center"/>
    </xf>
    <xf numFmtId="0" fontId="11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13" fillId="0" borderId="5" applyProtection="1">
      <protection locked="0" hidden="0"/>
    </xf>
    <xf numFmtId="0" fontId="113" fillId="0" borderId="5" applyProtection="1">
      <protection locked="0" hidden="0"/>
    </xf>
    <xf numFmtId="191" fontId="11" fillId="0" borderId="0" applyProtection="1">
      <protection locked="0" hidden="0"/>
    </xf>
    <xf numFmtId="191" fontId="51" fillId="0" borderId="0" applyProtection="1">
      <protection locked="0" hidden="0"/>
    </xf>
    <xf numFmtId="192" fontId="11" fillId="0" borderId="0" applyProtection="1">
      <protection locked="0" hidden="0"/>
    </xf>
    <xf numFmtId="192" fontId="51" fillId="0" borderId="0" applyProtection="1">
      <protection locked="0" hidden="0"/>
    </xf>
  </cellStyleXfs>
  <cellXfs count="2664">
    <xf numFmtId="0" fontId="0" fillId="0" borderId="0" pivotButton="0" quotePrefix="0" xfId="0"/>
    <xf numFmtId="0" fontId="7" fillId="0" borderId="0" applyAlignment="1" pivotButton="0" quotePrefix="0" xfId="0">
      <alignment vertical="center"/>
    </xf>
    <xf numFmtId="0" fontId="7" fillId="0" borderId="0" applyAlignment="1" pivotButton="0" quotePrefix="0" xfId="0">
      <alignment vertical="center"/>
    </xf>
    <xf numFmtId="0" fontId="6" fillId="0" borderId="0" applyAlignment="1" pivotButton="0" quotePrefix="0" xfId="0">
      <alignment vertical="center"/>
    </xf>
    <xf numFmtId="0" fontId="13" fillId="0" borderId="0" applyAlignment="1" pivotButton="0" quotePrefix="0" xfId="0">
      <alignment vertical="center"/>
    </xf>
    <xf numFmtId="0" fontId="12" fillId="0" borderId="0" applyAlignment="1" pivotButton="0" quotePrefix="0" xfId="0">
      <alignment vertical="center"/>
    </xf>
    <xf numFmtId="0" fontId="7" fillId="0" borderId="0" pivotButton="0" quotePrefix="0" xfId="0"/>
    <xf numFmtId="0" fontId="7" fillId="0" borderId="0" applyAlignment="1" pivotButton="0" quotePrefix="0" xfId="0">
      <alignment vertical="center" shrinkToFit="1"/>
    </xf>
    <xf numFmtId="0" fontId="7" fillId="0" borderId="0" applyAlignment="1" pivotButton="0" quotePrefix="0" xfId="0">
      <alignment vertical="center"/>
    </xf>
    <xf numFmtId="0" fontId="6" fillId="0" borderId="0" applyAlignment="1" pivotButton="0" quotePrefix="0" xfId="0">
      <alignment vertical="center"/>
    </xf>
    <xf numFmtId="0" fontId="6" fillId="0" borderId="0" applyAlignment="1" pivotButton="0" quotePrefix="0" xfId="0">
      <alignment vertical="center"/>
    </xf>
    <xf numFmtId="0" fontId="7" fillId="30" borderId="0" applyAlignment="1" pivotButton="0" quotePrefix="0" xfId="441">
      <alignment horizontal="center" vertical="center"/>
    </xf>
    <xf numFmtId="0" fontId="7" fillId="30" borderId="0" applyAlignment="1" pivotButton="0" quotePrefix="0" xfId="441">
      <alignment horizontal="center" vertical="center"/>
    </xf>
    <xf numFmtId="0" fontId="7" fillId="30" borderId="0" applyAlignment="1" pivotButton="0" quotePrefix="0" xfId="446">
      <alignment horizontal="center" vertical="center"/>
    </xf>
    <xf numFmtId="0" fontId="12" fillId="30" borderId="0" applyAlignment="1" pivotButton="0" quotePrefix="0" xfId="446">
      <alignment horizontal="center" vertical="center"/>
    </xf>
    <xf numFmtId="0" fontId="1" fillId="30" borderId="0" applyAlignment="1" pivotButton="0" quotePrefix="0" xfId="446">
      <alignment horizontal="left" vertical="center"/>
    </xf>
    <xf numFmtId="0" fontId="7" fillId="30" borderId="0" applyAlignment="1" pivotButton="0" quotePrefix="0" xfId="446">
      <alignment horizontal="center" vertical="center"/>
    </xf>
    <xf numFmtId="0" fontId="1" fillId="30" borderId="0" applyAlignment="1" pivotButton="0" quotePrefix="0" xfId="441">
      <alignment horizontal="center" vertical="center"/>
    </xf>
    <xf numFmtId="49" fontId="7" fillId="30" borderId="16" applyAlignment="1" pivotButton="0" quotePrefix="0" xfId="441">
      <alignment horizontal="center" vertical="center"/>
    </xf>
    <xf numFmtId="0" fontId="7" fillId="0" borderId="0" applyAlignment="1" pivotButton="0" quotePrefix="0" xfId="0">
      <alignment vertical="center"/>
    </xf>
    <xf numFmtId="0" fontId="6" fillId="0" borderId="0" pivotButton="0" quotePrefix="0" xfId="0"/>
    <xf numFmtId="0" fontId="7" fillId="0" borderId="0" applyAlignment="1" pivotButton="0" quotePrefix="0" xfId="0">
      <alignment vertical="center"/>
    </xf>
    <xf numFmtId="0" fontId="7" fillId="0" borderId="0" applyAlignment="1" pivotButton="0" quotePrefix="0" xfId="0">
      <alignment horizontal="right" vertical="center"/>
    </xf>
    <xf numFmtId="0" fontId="7" fillId="0" borderId="0" applyAlignment="1" pivotButton="0" quotePrefix="0" xfId="0">
      <alignment vertical="center"/>
    </xf>
    <xf numFmtId="0" fontId="7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 shrinkToFit="1"/>
    </xf>
    <xf numFmtId="164" fontId="7" fillId="0" borderId="0" applyAlignment="1" pivotButton="0" quotePrefix="0" xfId="0">
      <alignment horizontal="center" vertical="center"/>
    </xf>
    <xf numFmtId="0" fontId="7" fillId="0" borderId="17" applyAlignment="1" pivotButton="0" quotePrefix="0" xfId="0">
      <alignment horizontal="left" vertical="center"/>
    </xf>
    <xf numFmtId="0" fontId="7" fillId="0" borderId="17" applyAlignment="1" pivotButton="0" quotePrefix="0" xfId="0">
      <alignment vertical="center"/>
    </xf>
    <xf numFmtId="0" fontId="7" fillId="0" borderId="17" applyAlignment="1" pivotButton="0" quotePrefix="0" xfId="0">
      <alignment horizontal="left" vertical="center" shrinkToFit="1"/>
    </xf>
    <xf numFmtId="0" fontId="7" fillId="0" borderId="18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7" fillId="0" borderId="0" applyAlignment="1" pivotButton="0" quotePrefix="0" xfId="0">
      <alignment vertical="center"/>
    </xf>
    <xf numFmtId="0" fontId="7" fillId="0" borderId="0" applyAlignment="1" pivotButton="0" quotePrefix="0" xfId="0">
      <alignment horizontal="right" vertical="center"/>
    </xf>
    <xf numFmtId="0" fontId="7" fillId="0" borderId="0" applyAlignment="1" pivotButton="0" quotePrefix="0" xfId="0">
      <alignment vertical="center"/>
    </xf>
    <xf numFmtId="0" fontId="7" fillId="0" borderId="17" applyAlignment="1" pivotButton="0" quotePrefix="0" xfId="0">
      <alignment vertical="center"/>
    </xf>
    <xf numFmtId="0" fontId="12" fillId="0" borderId="18" applyAlignment="1" pivotButton="0" quotePrefix="0" xfId="0">
      <alignment horizontal="center" vertical="center"/>
    </xf>
    <xf numFmtId="0" fontId="7" fillId="0" borderId="17" applyAlignment="1" pivotButton="0" quotePrefix="0" xfId="0">
      <alignment horizontal="left" vertical="center"/>
    </xf>
    <xf numFmtId="0" fontId="7" fillId="0" borderId="17" applyAlignment="1" pivotButton="0" quotePrefix="0" xfId="0">
      <alignment vertical="center" shrinkToFit="1"/>
    </xf>
    <xf numFmtId="165" fontId="7" fillId="0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right" vertical="center"/>
    </xf>
    <xf numFmtId="0" fontId="7" fillId="0" borderId="0" applyAlignment="1" pivotButton="0" quotePrefix="0" xfId="0">
      <alignment horizontal="center" vertical="center" shrinkToFit="1"/>
    </xf>
    <xf numFmtId="164" fontId="7" fillId="0" borderId="0" applyAlignment="1" pivotButton="0" quotePrefix="0" xfId="0">
      <alignment vertical="center" shrinkToFit="1"/>
    </xf>
    <xf numFmtId="0" fontId="7" fillId="0" borderId="18" applyAlignment="1" pivotButton="0" quotePrefix="0" xfId="0">
      <alignment horizontal="center" vertical="center" shrinkToFit="1"/>
    </xf>
    <xf numFmtId="0" fontId="7" fillId="0" borderId="17" applyAlignment="1" pivotButton="0" quotePrefix="0" xfId="0">
      <alignment horizontal="center" vertical="center" shrinkToFit="1"/>
    </xf>
    <xf numFmtId="0" fontId="7" fillId="0" borderId="0" applyAlignment="1" pivotButton="0" quotePrefix="0" xfId="0">
      <alignment horizontal="right" vertical="center"/>
    </xf>
    <xf numFmtId="49" fontId="12" fillId="30" borderId="16" applyAlignment="1" pivotButton="0" quotePrefix="0" xfId="441">
      <alignment horizontal="center" vertical="center"/>
    </xf>
    <xf numFmtId="0" fontId="6" fillId="0" borderId="18" applyAlignment="1" pivotButton="0" quotePrefix="0" xfId="0">
      <alignment horizontal="center" vertical="center"/>
    </xf>
    <xf numFmtId="0" fontId="7" fillId="0" borderId="18" applyAlignment="1" pivotButton="0" quotePrefix="0" xfId="0">
      <alignment vertical="center" shrinkToFit="1"/>
    </xf>
    <xf numFmtId="0" fontId="7" fillId="0" borderId="19" applyAlignment="1" pivotButton="0" quotePrefix="0" xfId="0">
      <alignment vertical="center" shrinkToFit="1"/>
    </xf>
    <xf numFmtId="0" fontId="7" fillId="0" borderId="17" applyAlignment="1" pivotButton="0" quotePrefix="0" xfId="444">
      <alignment vertical="center" shrinkToFit="1"/>
    </xf>
    <xf numFmtId="0" fontId="6" fillId="0" borderId="17" applyAlignment="1" pivotButton="0" quotePrefix="0" xfId="444">
      <alignment vertical="center" shrinkToFit="1"/>
    </xf>
    <xf numFmtId="0" fontId="6" fillId="0" borderId="0" applyAlignment="1" pivotButton="0" quotePrefix="0" xfId="444">
      <alignment vertical="center" shrinkToFit="1"/>
    </xf>
    <xf numFmtId="0" fontId="7" fillId="0" borderId="0" applyAlignment="1" pivotButton="0" quotePrefix="0" xfId="444">
      <alignment vertical="center" shrinkToFit="1"/>
    </xf>
    <xf numFmtId="0" fontId="7" fillId="30" borderId="0" applyAlignment="1" pivotButton="0" quotePrefix="0" xfId="0">
      <alignment vertical="center"/>
    </xf>
    <xf numFmtId="0" fontId="7" fillId="30" borderId="0" applyAlignment="1" pivotButton="0" quotePrefix="0" xfId="442">
      <alignment horizontal="center" vertical="center"/>
    </xf>
    <xf numFmtId="166" fontId="12" fillId="30" borderId="0" applyAlignment="1" pivotButton="0" quotePrefix="0" xfId="442">
      <alignment horizontal="right" vertical="center"/>
    </xf>
    <xf numFmtId="0" fontId="12" fillId="30" borderId="0" applyAlignment="1" pivotButton="0" quotePrefix="0" xfId="442">
      <alignment horizontal="center" vertical="center"/>
    </xf>
    <xf numFmtId="0" fontId="7" fillId="30" borderId="0" applyAlignment="1" pivotButton="0" quotePrefix="0" xfId="442">
      <alignment horizontal="center" vertical="center"/>
    </xf>
    <xf numFmtId="0" fontId="11" fillId="30" borderId="0" applyAlignment="1" pivotButton="0" quotePrefix="0" xfId="442">
      <alignment horizontal="center" vertical="center"/>
    </xf>
    <xf numFmtId="3" fontId="12" fillId="0" borderId="0" applyAlignment="1" pivotButton="0" quotePrefix="0" xfId="446">
      <alignment horizontal="right" vertical="center"/>
    </xf>
    <xf numFmtId="0" fontId="7" fillId="30" borderId="0" applyAlignment="1" pivotButton="0" quotePrefix="0" xfId="446">
      <alignment horizontal="left" vertical="center"/>
    </xf>
    <xf numFmtId="167" fontId="1" fillId="30" borderId="0" applyAlignment="1" pivotButton="0" quotePrefix="0" xfId="442">
      <alignment horizontal="center" vertical="center"/>
    </xf>
    <xf numFmtId="0" fontId="1" fillId="30" borderId="0" applyAlignment="1" pivotButton="0" quotePrefix="0" xfId="442">
      <alignment horizontal="center" vertical="center"/>
    </xf>
    <xf numFmtId="0" fontId="1" fillId="30" borderId="0" applyAlignment="1" pivotButton="0" quotePrefix="0" xfId="442">
      <alignment horizontal="center" vertical="center"/>
    </xf>
    <xf numFmtId="0" fontId="6" fillId="30" borderId="0" applyAlignment="1" pivotButton="0" quotePrefix="0" xfId="442">
      <alignment horizontal="center" vertical="center"/>
    </xf>
    <xf numFmtId="0" fontId="6" fillId="30" borderId="0" applyAlignment="1" pivotButton="0" quotePrefix="0" xfId="442">
      <alignment horizontal="center" vertical="center"/>
    </xf>
    <xf numFmtId="164" fontId="12" fillId="30" borderId="0" applyAlignment="1" pivotButton="0" quotePrefix="0" xfId="395">
      <alignment horizontal="right" vertical="center" wrapText="1" shrinkToFit="1"/>
    </xf>
    <xf numFmtId="164" fontId="7" fillId="30" borderId="0" applyAlignment="1" pivotButton="0" quotePrefix="0" xfId="395">
      <alignment horizontal="right" vertical="center" wrapText="1" shrinkToFit="1"/>
    </xf>
    <xf numFmtId="164" fontId="7" fillId="30" borderId="16" applyAlignment="1" pivotButton="0" quotePrefix="0" xfId="442">
      <alignment horizontal="center" vertical="center"/>
    </xf>
    <xf numFmtId="49" fontId="12" fillId="30" borderId="19" applyAlignment="1" pivotButton="0" quotePrefix="0" xfId="442">
      <alignment horizontal="center" vertical="center"/>
    </xf>
    <xf numFmtId="0" fontId="7" fillId="0" borderId="0" applyAlignment="1" pivotButton="0" quotePrefix="0" xfId="0">
      <alignment horizontal="right" vertical="center"/>
    </xf>
    <xf numFmtId="49" fontId="61" fillId="30" borderId="0" applyAlignment="1" pivotButton="0" quotePrefix="0" xfId="442">
      <alignment horizontal="center" vertical="center"/>
    </xf>
    <xf numFmtId="0" fontId="61" fillId="30" borderId="0" applyAlignment="1" pivotButton="0" quotePrefix="0" xfId="442">
      <alignment horizontal="center" vertical="center"/>
    </xf>
    <xf numFmtId="49" fontId="61" fillId="30" borderId="0" applyAlignment="1" pivotButton="0" quotePrefix="0" xfId="442">
      <alignment horizontal="left" vertical="center"/>
    </xf>
    <xf numFmtId="49" fontId="11" fillId="30" borderId="0" applyAlignment="1" pivotButton="0" quotePrefix="0" xfId="442">
      <alignment horizontal="center" vertical="center"/>
    </xf>
    <xf numFmtId="164" fontId="12" fillId="0" borderId="0" applyAlignment="1" pivotButton="0" quotePrefix="0" xfId="377">
      <alignment horizontal="right" vertical="center"/>
    </xf>
    <xf numFmtId="164" fontId="7" fillId="0" borderId="0" applyAlignment="1" pivotButton="0" quotePrefix="0" xfId="377">
      <alignment horizontal="right" vertical="center"/>
    </xf>
    <xf numFmtId="0" fontId="5" fillId="30" borderId="0" applyAlignment="1" pivotButton="0" quotePrefix="0" xfId="446">
      <alignment horizontal="center" vertical="center"/>
    </xf>
    <xf numFmtId="0" fontId="5" fillId="30" borderId="0" applyAlignment="1" pivotButton="0" quotePrefix="0" xfId="446">
      <alignment horizontal="center" vertical="center"/>
    </xf>
    <xf numFmtId="164" fontId="7" fillId="0" borderId="0" applyAlignment="1" pivotButton="0" quotePrefix="0" xfId="377">
      <alignment vertical="center"/>
    </xf>
    <xf numFmtId="164" fontId="7" fillId="0" borderId="17" applyAlignment="1" pivotButton="0" quotePrefix="0" xfId="377">
      <alignment horizontal="left" vertical="center"/>
    </xf>
    <xf numFmtId="164" fontId="7" fillId="0" borderId="17" applyAlignment="1" pivotButton="0" quotePrefix="0" xfId="377">
      <alignment vertical="center"/>
    </xf>
    <xf numFmtId="164" fontId="7" fillId="0" borderId="0" applyAlignment="1" pivotButton="0" quotePrefix="0" xfId="377">
      <alignment vertical="center"/>
    </xf>
    <xf numFmtId="164" fontId="12" fillId="30" borderId="4" applyAlignment="1" pivotButton="0" quotePrefix="0" xfId="0">
      <alignment vertical="center"/>
    </xf>
    <xf numFmtId="0" fontId="7" fillId="0" borderId="17" applyAlignment="1" pivotButton="0" quotePrefix="0" xfId="444">
      <alignment horizontal="left" vertical="center"/>
    </xf>
    <xf numFmtId="164" fontId="7" fillId="0" borderId="0" applyAlignment="1" pivotButton="0" quotePrefix="0" xfId="377">
      <alignment horizontal="center" vertical="center"/>
    </xf>
    <xf numFmtId="164" fontId="12" fillId="30" borderId="0" applyAlignment="1" pivotButton="0" quotePrefix="0" xfId="442">
      <alignment horizontal="right" vertical="center"/>
    </xf>
    <xf numFmtId="164" fontId="7" fillId="30" borderId="18" applyAlignment="1" pivotButton="0" quotePrefix="0" xfId="0">
      <alignment vertical="center"/>
    </xf>
    <xf numFmtId="0" fontId="7" fillId="30" borderId="18" applyAlignment="1" pivotButton="0" quotePrefix="0" xfId="0">
      <alignment vertical="center" shrinkToFit="1"/>
    </xf>
    <xf numFmtId="0" fontId="5" fillId="0" borderId="0" applyAlignment="1" pivotButton="0" quotePrefix="0" xfId="444">
      <alignment vertical="center" shrinkToFit="1"/>
    </xf>
    <xf numFmtId="164" fontId="12" fillId="30" borderId="0" applyAlignment="1" pivotButton="0" quotePrefix="0" xfId="377">
      <alignment vertical="center" shrinkToFit="1"/>
    </xf>
    <xf numFmtId="164" fontId="7" fillId="0" borderId="0" applyAlignment="1" pivotButton="0" quotePrefix="0" xfId="377">
      <alignment horizontal="left" vertical="center"/>
    </xf>
    <xf numFmtId="164" fontId="7" fillId="0" borderId="0" applyAlignment="1" pivotButton="0" quotePrefix="0" xfId="377">
      <alignment horizontal="center" vertical="center" shrinkToFit="1"/>
    </xf>
    <xf numFmtId="164" fontId="12" fillId="0" borderId="0" applyAlignment="1" pivotButton="0" quotePrefix="0" xfId="377">
      <alignment horizontal="center" vertical="center"/>
    </xf>
    <xf numFmtId="164" fontId="12" fillId="0" borderId="0" applyAlignment="1" pivotButton="0" quotePrefix="0" xfId="377">
      <alignment vertical="center"/>
    </xf>
    <xf numFmtId="0" fontId="7" fillId="30" borderId="19" applyAlignment="1" pivotButton="0" quotePrefix="0" xfId="0">
      <alignment vertical="center" shrinkToFit="1"/>
    </xf>
    <xf numFmtId="164" fontId="7" fillId="30" borderId="0" applyAlignment="1" pivotButton="0" quotePrefix="0" xfId="377">
      <alignment horizontal="center" vertical="center"/>
    </xf>
    <xf numFmtId="164" fontId="7" fillId="30" borderId="19" applyAlignment="1" pivotButton="0" quotePrefix="0" xfId="0">
      <alignment horizontal="center" vertical="center"/>
    </xf>
    <xf numFmtId="164" fontId="12" fillId="30" borderId="16" applyAlignment="1" pivotButton="0" quotePrefix="0" xfId="0">
      <alignment horizontal="center" vertical="center"/>
    </xf>
    <xf numFmtId="168" fontId="7" fillId="30" borderId="16" applyAlignment="1" pivotButton="0" quotePrefix="0" xfId="438">
      <alignment horizontal="right" vertical="center"/>
    </xf>
    <xf numFmtId="168" fontId="7" fillId="30" borderId="4" applyAlignment="1" pivotButton="0" quotePrefix="0" xfId="438">
      <alignment horizontal="right" vertical="center"/>
    </xf>
    <xf numFmtId="164" fontId="7" fillId="30" borderId="18" applyAlignment="1" pivotButton="0" quotePrefix="0" xfId="438">
      <alignment horizontal="center" vertical="center" wrapText="1"/>
    </xf>
    <xf numFmtId="164" fontId="7" fillId="30" borderId="19" applyAlignment="1" pivotButton="0" quotePrefix="0" xfId="438">
      <alignment horizontal="center" vertical="center" wrapText="1"/>
    </xf>
    <xf numFmtId="164" fontId="12" fillId="30" borderId="18" applyAlignment="1" pivotButton="0" quotePrefix="0" xfId="0">
      <alignment vertical="center"/>
    </xf>
    <xf numFmtId="164" fontId="12" fillId="30" borderId="18" applyAlignment="1" pivotButton="0" quotePrefix="0" xfId="0">
      <alignment horizontal="center" vertical="center"/>
    </xf>
    <xf numFmtId="0" fontId="7" fillId="30" borderId="18" applyAlignment="1" pivotButton="0" quotePrefix="0" xfId="0">
      <alignment horizontal="center" vertical="center"/>
    </xf>
    <xf numFmtId="164" fontId="7" fillId="30" borderId="16" applyAlignment="1" pivotButton="0" quotePrefix="0" xfId="0">
      <alignment horizontal="right" vertical="center"/>
    </xf>
    <xf numFmtId="164" fontId="7" fillId="30" borderId="18" applyAlignment="1" pivotButton="0" quotePrefix="0" xfId="0">
      <alignment horizontal="right" vertical="center"/>
    </xf>
    <xf numFmtId="164" fontId="7" fillId="30" borderId="16" applyAlignment="1" pivotButton="0" quotePrefix="0" xfId="0">
      <alignment vertical="center"/>
    </xf>
    <xf numFmtId="164" fontId="12" fillId="30" borderId="16" applyAlignment="1" pivotButton="0" quotePrefix="0" xfId="0">
      <alignment vertical="center"/>
    </xf>
    <xf numFmtId="0" fontId="7" fillId="30" borderId="0" applyAlignment="1" pivotButton="0" quotePrefix="0" xfId="0">
      <alignment vertical="center"/>
    </xf>
    <xf numFmtId="164" fontId="7" fillId="30" borderId="0" applyAlignment="1" pivotButton="0" quotePrefix="0" xfId="377">
      <alignment vertical="center"/>
    </xf>
    <xf numFmtId="164" fontId="7" fillId="30" borderId="0" applyAlignment="1" pivotButton="0" quotePrefix="0" xfId="442">
      <alignment horizontal="right" vertical="center"/>
    </xf>
    <xf numFmtId="164" fontId="7" fillId="30" borderId="0" applyAlignment="1" pivotButton="0" quotePrefix="0" xfId="0">
      <alignment vertical="center"/>
    </xf>
    <xf numFmtId="164" fontId="12" fillId="30" borderId="18" applyAlignment="1" applyProtection="1" pivotButton="0" quotePrefix="0" xfId="0">
      <alignment horizontal="right" vertical="center"/>
      <protection locked="1" hidden="1"/>
    </xf>
    <xf numFmtId="164" fontId="12" fillId="30" borderId="0" applyAlignment="1" applyProtection="1" pivotButton="0" quotePrefix="0" xfId="0">
      <alignment horizontal="right" vertical="center"/>
      <protection locked="1" hidden="1"/>
    </xf>
    <xf numFmtId="164" fontId="7" fillId="30" borderId="16" applyAlignment="1" pivotButton="0" quotePrefix="0" xfId="377">
      <alignment vertical="center"/>
    </xf>
    <xf numFmtId="164" fontId="7" fillId="30" borderId="0" applyAlignment="1" pivotButton="0" quotePrefix="0" xfId="377">
      <alignment horizontal="right" vertical="center"/>
    </xf>
    <xf numFmtId="164" fontId="12" fillId="30" borderId="0" applyAlignment="1" pivotButton="0" quotePrefix="0" xfId="377">
      <alignment horizontal="center" vertical="center"/>
    </xf>
    <xf numFmtId="164" fontId="12" fillId="30" borderId="0" applyAlignment="1" pivotButton="0" quotePrefix="0" xfId="377">
      <alignment vertical="center"/>
    </xf>
    <xf numFmtId="164" fontId="7" fillId="30" borderId="4" applyAlignment="1" pivotButton="0" quotePrefix="0" xfId="0">
      <alignment horizontal="center" vertical="center"/>
    </xf>
    <xf numFmtId="167" fontId="7" fillId="30" borderId="16" applyAlignment="1" pivotButton="0" quotePrefix="0" xfId="0">
      <alignment horizontal="center" vertical="center" wrapText="1"/>
    </xf>
    <xf numFmtId="169" fontId="1" fillId="30" borderId="17" applyAlignment="1" pivotButton="0" quotePrefix="0" xfId="449">
      <alignment horizontal="right" vertical="center"/>
    </xf>
    <xf numFmtId="0" fontId="7" fillId="30" borderId="17" applyAlignment="1" pivotButton="0" quotePrefix="0" xfId="441">
      <alignment horizontal="left" vertical="center"/>
    </xf>
    <xf numFmtId="0" fontId="7" fillId="30" borderId="0" applyAlignment="1" pivotButton="0" quotePrefix="0" xfId="431">
      <alignment vertical="center"/>
    </xf>
    <xf numFmtId="0" fontId="6" fillId="0" borderId="0" applyAlignment="1" pivotButton="0" quotePrefix="0" xfId="0">
      <alignment vertical="center"/>
    </xf>
    <xf numFmtId="164" fontId="12" fillId="30" borderId="16" applyAlignment="1" pivotButton="0" quotePrefix="0" xfId="377">
      <alignment horizontal="right" vertical="center" shrinkToFit="1"/>
    </xf>
    <xf numFmtId="0" fontId="7" fillId="30" borderId="17" applyAlignment="1" pivotButton="0" quotePrefix="0" xfId="446">
      <alignment vertical="center"/>
    </xf>
    <xf numFmtId="164" fontId="12" fillId="30" borderId="19" applyAlignment="1" pivotButton="0" quotePrefix="0" xfId="441">
      <alignment horizontal="right" vertical="center"/>
    </xf>
    <xf numFmtId="164" fontId="13" fillId="30" borderId="18" applyAlignment="1" pivotButton="0" quotePrefix="0" xfId="438">
      <alignment horizontal="center" vertical="center" wrapText="1"/>
    </xf>
    <xf numFmtId="168" fontId="13" fillId="30" borderId="16" applyAlignment="1" pivotButton="0" quotePrefix="0" xfId="438">
      <alignment horizontal="right" vertical="center"/>
    </xf>
    <xf numFmtId="0" fontId="13" fillId="30" borderId="20" applyAlignment="1" pivotButton="0" quotePrefix="0" xfId="424">
      <alignment horizontal="center" vertical="center" wrapText="1"/>
    </xf>
    <xf numFmtId="0" fontId="7" fillId="0" borderId="17" applyAlignment="1" pivotButton="0" quotePrefix="0" xfId="444">
      <alignment vertical="center"/>
    </xf>
    <xf numFmtId="164" fontId="13" fillId="30" borderId="0" applyAlignment="1" pivotButton="0" quotePrefix="0" xfId="0">
      <alignment horizontal="center" vertical="center"/>
    </xf>
    <xf numFmtId="0" fontId="67" fillId="0" borderId="0" applyAlignment="1" pivotButton="0" quotePrefix="0" xfId="0">
      <alignment vertical="center"/>
    </xf>
    <xf numFmtId="164" fontId="12" fillId="30" borderId="0" applyAlignment="1" pivotButton="0" quotePrefix="0" xfId="377">
      <alignment horizontal="right" vertical="center"/>
    </xf>
    <xf numFmtId="3" fontId="12" fillId="30" borderId="0" applyAlignment="1" pivotButton="0" quotePrefix="0" xfId="446">
      <alignment horizontal="right" vertical="center"/>
    </xf>
    <xf numFmtId="164" fontId="12" fillId="30" borderId="19" applyAlignment="1" pivotButton="0" quotePrefix="0" xfId="0">
      <alignment vertical="center"/>
    </xf>
    <xf numFmtId="164" fontId="7" fillId="30" borderId="4" applyAlignment="1" pivotButton="0" quotePrefix="0" xfId="442">
      <alignment horizontal="right" vertical="center"/>
    </xf>
    <xf numFmtId="164" fontId="7" fillId="30" borderId="19" applyAlignment="1" pivotButton="0" quotePrefix="0" xfId="442">
      <alignment horizontal="right" vertical="center"/>
    </xf>
    <xf numFmtId="164" fontId="7" fillId="30" borderId="16" applyAlignment="1" pivotButton="0" quotePrefix="0" xfId="0">
      <alignment horizontal="center" vertical="center"/>
    </xf>
    <xf numFmtId="164" fontId="12" fillId="0" borderId="0" applyAlignment="1" pivotButton="0" quotePrefix="0" xfId="0">
      <alignment vertical="center" shrinkToFit="1"/>
    </xf>
    <xf numFmtId="164" fontId="12" fillId="0" borderId="19" applyAlignment="1" pivotButton="0" quotePrefix="0" xfId="377">
      <alignment horizontal="right" vertical="center" shrinkToFit="1"/>
    </xf>
    <xf numFmtId="164" fontId="12" fillId="0" borderId="17" applyAlignment="1" pivotButton="0" quotePrefix="0" xfId="0">
      <alignment vertical="center" shrinkToFit="1"/>
    </xf>
    <xf numFmtId="0" fontId="12" fillId="0" borderId="0" applyAlignment="1" pivotButton="0" quotePrefix="0" xfId="0">
      <alignment horizontal="center" vertical="center" shrinkToFit="1"/>
    </xf>
    <xf numFmtId="0" fontId="7" fillId="0" borderId="0" applyAlignment="1" pivotButton="0" quotePrefix="0" xfId="424">
      <alignment horizontal="center" vertical="center"/>
    </xf>
    <xf numFmtId="165" fontId="7" fillId="0" borderId="0" applyAlignment="1" pivotButton="0" quotePrefix="0" xfId="0">
      <alignment horizontal="right" vertical="center"/>
    </xf>
    <xf numFmtId="0" fontId="86" fillId="30" borderId="0" applyAlignment="1" applyProtection="1" pivotButton="0" quotePrefix="0" xfId="0">
      <alignment horizontal="center" vertical="center"/>
      <protection locked="1" hidden="1"/>
    </xf>
    <xf numFmtId="0" fontId="7" fillId="0" borderId="0" pivotButton="0" quotePrefix="0" xfId="0"/>
    <xf numFmtId="0" fontId="7" fillId="30" borderId="0" applyAlignment="1" pivotButton="0" quotePrefix="0" xfId="0">
      <alignment horizontal="left" vertical="center"/>
    </xf>
    <xf numFmtId="0" fontId="7" fillId="0" borderId="0" pivotButton="0" quotePrefix="0" xfId="0"/>
    <xf numFmtId="0" fontId="7" fillId="30" borderId="0" applyAlignment="1" pivotButton="0" quotePrefix="0" xfId="0">
      <alignment horizontal="right" vertical="center"/>
    </xf>
    <xf numFmtId="0" fontId="7" fillId="0" borderId="4" pivotButton="0" quotePrefix="0" xfId="0"/>
    <xf numFmtId="0" fontId="7" fillId="0" borderId="0" applyAlignment="1" pivotButton="0" quotePrefix="0" xfId="0">
      <alignment vertical="center" shrinkToFit="1"/>
    </xf>
    <xf numFmtId="0" fontId="12" fillId="0" borderId="17" applyAlignment="1" pivotButton="0" quotePrefix="0" xfId="0">
      <alignment vertical="center" shrinkToFit="1"/>
    </xf>
    <xf numFmtId="0" fontId="7" fillId="0" borderId="17" applyAlignment="1" pivotButton="0" quotePrefix="0" xfId="0">
      <alignment vertical="center"/>
    </xf>
    <xf numFmtId="0" fontId="7" fillId="0" borderId="17" applyAlignment="1" pivotButton="0" quotePrefix="0" xfId="0">
      <alignment horizontal="center" vertical="center"/>
    </xf>
    <xf numFmtId="0" fontId="7" fillId="0" borderId="17" applyAlignment="1" pivotButton="0" quotePrefix="0" xfId="0">
      <alignment vertical="center"/>
    </xf>
    <xf numFmtId="0" fontId="7" fillId="0" borderId="0" applyAlignment="1" pivotButton="0" quotePrefix="0" xfId="0">
      <alignment horizontal="left" vertical="center"/>
    </xf>
    <xf numFmtId="0" fontId="7" fillId="30" borderId="0" applyAlignment="1" pivotButton="0" quotePrefix="0" xfId="0">
      <alignment horizontal="center" vertical="center"/>
    </xf>
    <xf numFmtId="0" fontId="1" fillId="30" borderId="0" applyAlignment="1" pivotButton="0" quotePrefix="0" xfId="0">
      <alignment horizontal="left" vertical="center"/>
    </xf>
    <xf numFmtId="0" fontId="7" fillId="30" borderId="21" applyAlignment="1" pivotButton="0" quotePrefix="0" xfId="0">
      <alignment horizontal="center" vertical="center" wrapText="1"/>
    </xf>
    <xf numFmtId="0" fontId="7" fillId="0" borderId="17" applyAlignment="1" pivotButton="0" quotePrefix="0" xfId="0">
      <alignment horizontal="left" vertical="center"/>
    </xf>
    <xf numFmtId="0" fontId="7" fillId="0" borderId="17" applyAlignment="1" pivotButton="0" quotePrefix="0" xfId="0">
      <alignment horizontal="center" vertical="center"/>
    </xf>
    <xf numFmtId="0" fontId="7" fillId="30" borderId="22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/>
    </xf>
    <xf numFmtId="0" fontId="6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164" fontId="7" fillId="47" borderId="4" applyAlignment="1" pivotButton="0" quotePrefix="0" xfId="0">
      <alignment vertical="center"/>
    </xf>
    <xf numFmtId="164" fontId="7" fillId="47" borderId="16" applyAlignment="1" pivotButton="0" quotePrefix="0" xfId="0">
      <alignment vertical="center"/>
    </xf>
    <xf numFmtId="164" fontId="7" fillId="47" borderId="16" applyAlignment="1" pivotButton="0" quotePrefix="0" xfId="0">
      <alignment horizontal="center" vertical="center"/>
    </xf>
    <xf numFmtId="164" fontId="7" fillId="47" borderId="4" applyAlignment="1" pivotButton="0" quotePrefix="0" xfId="0">
      <alignment horizontal="right" vertical="center"/>
    </xf>
    <xf numFmtId="164" fontId="7" fillId="47" borderId="23" applyAlignment="1" pivotButton="0" quotePrefix="0" xfId="0">
      <alignment vertical="center"/>
    </xf>
    <xf numFmtId="164" fontId="7" fillId="47" borderId="0" applyAlignment="1" pivotButton="0" quotePrefix="0" xfId="377">
      <alignment vertical="center"/>
    </xf>
    <xf numFmtId="0" fontId="6" fillId="0" borderId="0" applyAlignment="1" pivotButton="0" quotePrefix="0" xfId="0">
      <alignment vertical="center"/>
    </xf>
    <xf numFmtId="0" fontId="6" fillId="0" borderId="0" applyAlignment="1" pivotButton="0" quotePrefix="0" xfId="0">
      <alignment vertical="center" shrinkToFit="1"/>
    </xf>
    <xf numFmtId="0" fontId="7" fillId="0" borderId="0" applyAlignment="1" pivotButton="0" quotePrefix="0" xfId="0">
      <alignment vertical="center" shrinkToFit="1"/>
    </xf>
    <xf numFmtId="164" fontId="7" fillId="47" borderId="0" applyAlignment="1" pivotButton="0" quotePrefix="0" xfId="377">
      <alignment vertical="center" shrinkToFit="1"/>
    </xf>
    <xf numFmtId="164" fontId="7" fillId="47" borderId="0" applyAlignment="1" applyProtection="1" pivotButton="0" quotePrefix="0" xfId="369">
      <alignment horizontal="right" vertical="center"/>
      <protection locked="0" hidden="1"/>
    </xf>
    <xf numFmtId="164" fontId="7" fillId="47" borderId="4" applyAlignment="1" pivotButton="0" quotePrefix="0" xfId="377">
      <alignment vertical="center" shrinkToFit="1"/>
    </xf>
    <xf numFmtId="164" fontId="12" fillId="47" borderId="4" applyAlignment="1" pivotButton="0" quotePrefix="0" xfId="0">
      <alignment horizontal="right" vertical="center" shrinkToFit="1"/>
    </xf>
    <xf numFmtId="164" fontId="12" fillId="47" borderId="4" applyAlignment="1" pivotButton="0" quotePrefix="0" xfId="0">
      <alignment vertical="center" shrinkToFit="1"/>
    </xf>
    <xf numFmtId="164" fontId="12" fillId="47" borderId="23" applyAlignment="1" pivotButton="0" quotePrefix="0" xfId="0">
      <alignment vertical="center" shrinkToFit="1"/>
    </xf>
    <xf numFmtId="0" fontId="7" fillId="30" borderId="0" applyAlignment="1" pivotButton="0" quotePrefix="0" xfId="442">
      <alignment horizontal="left" vertical="center"/>
    </xf>
    <xf numFmtId="0" fontId="1" fillId="30" borderId="17" applyAlignment="1" pivotButton="0" quotePrefix="0" xfId="449">
      <alignment horizontal="left" vertical="center"/>
    </xf>
    <xf numFmtId="0" fontId="1" fillId="30" borderId="17" applyAlignment="1" pivotButton="0" quotePrefix="0" xfId="442">
      <alignment horizontal="left" vertical="center"/>
    </xf>
    <xf numFmtId="0" fontId="1" fillId="30" borderId="0" applyAlignment="1" pivotButton="0" quotePrefix="0" xfId="442">
      <alignment horizontal="left" vertical="center"/>
    </xf>
    <xf numFmtId="0" fontId="7" fillId="30" borderId="0" applyAlignment="1" pivotButton="0" quotePrefix="0" xfId="442">
      <alignment horizontal="center" vertical="center"/>
    </xf>
    <xf numFmtId="0" fontId="7" fillId="30" borderId="16" applyAlignment="1" pivotButton="0" quotePrefix="0" xfId="442">
      <alignment horizontal="center" vertical="center"/>
    </xf>
    <xf numFmtId="0" fontId="12" fillId="30" borderId="16" applyAlignment="1" pivotButton="0" quotePrefix="0" xfId="442">
      <alignment horizontal="center" vertical="center"/>
    </xf>
    <xf numFmtId="0" fontId="1" fillId="30" borderId="0" applyAlignment="1" pivotButton="0" quotePrefix="0" xfId="442">
      <alignment horizontal="left" vertical="center"/>
    </xf>
    <xf numFmtId="0" fontId="7" fillId="30" borderId="0" applyAlignment="1" pivotButton="0" quotePrefix="0" xfId="442">
      <alignment horizontal="center" vertical="center"/>
    </xf>
    <xf numFmtId="164" fontId="7" fillId="47" borderId="0" applyAlignment="1" pivotButton="0" quotePrefix="0" xfId="446">
      <alignment horizontal="right" vertical="center"/>
    </xf>
    <xf numFmtId="164" fontId="7" fillId="47" borderId="4" applyAlignment="1" pivotButton="0" quotePrefix="0" xfId="446">
      <alignment horizontal="right" vertical="center"/>
    </xf>
    <xf numFmtId="0" fontId="7" fillId="30" borderId="24" applyAlignment="1" pivotButton="0" quotePrefix="0" xfId="447">
      <alignment vertical="center" wrapText="1"/>
    </xf>
    <xf numFmtId="0" fontId="7" fillId="30" borderId="25" applyAlignment="1" pivotButton="0" quotePrefix="0" xfId="447">
      <alignment vertical="center" wrapText="1"/>
    </xf>
    <xf numFmtId="164" fontId="12" fillId="0" borderId="4" applyAlignment="1" pivotButton="0" quotePrefix="0" xfId="377">
      <alignment horizontal="right" vertical="center" shrinkToFit="1"/>
    </xf>
    <xf numFmtId="164" fontId="12" fillId="47" borderId="4" applyAlignment="1" pivotButton="0" quotePrefix="0" xfId="0">
      <alignment vertical="center"/>
    </xf>
    <xf numFmtId="0" fontId="1" fillId="30" borderId="26" applyAlignment="1" pivotButton="0" quotePrefix="0" xfId="0">
      <alignment horizontal="center" vertical="center" wrapText="1"/>
    </xf>
    <xf numFmtId="0" fontId="1" fillId="30" borderId="26" applyAlignment="1" pivotButton="0" quotePrefix="0" xfId="0">
      <alignment horizontal="center" vertical="center"/>
    </xf>
    <xf numFmtId="0" fontId="1" fillId="30" borderId="21" applyAlignment="1" pivotButton="0" quotePrefix="0" xfId="0">
      <alignment horizontal="center" vertical="center" wrapText="1"/>
    </xf>
    <xf numFmtId="0" fontId="1" fillId="30" borderId="21" applyAlignment="1" pivotButton="0" quotePrefix="0" xfId="0">
      <alignment horizontal="center" vertical="center"/>
    </xf>
    <xf numFmtId="164" fontId="12" fillId="47" borderId="0" applyAlignment="1" pivotButton="0" quotePrefix="0" xfId="0">
      <alignment horizontal="right" vertical="center"/>
    </xf>
    <xf numFmtId="164" fontId="12" fillId="47" borderId="23" applyAlignment="1" pivotButton="0" quotePrefix="0" xfId="0">
      <alignment vertical="center"/>
    </xf>
    <xf numFmtId="164" fontId="12" fillId="47" borderId="0" applyAlignment="1" pivotButton="0" quotePrefix="0" xfId="441">
      <alignment horizontal="right" vertical="center"/>
    </xf>
    <xf numFmtId="164" fontId="7" fillId="47" borderId="0" applyAlignment="1" pivotButton="0" quotePrefix="0" xfId="442">
      <alignment horizontal="right" vertical="center"/>
    </xf>
    <xf numFmtId="0" fontId="1" fillId="30" borderId="0" applyAlignment="1" pivotButton="0" quotePrefix="0" xfId="442">
      <alignment horizontal="center" vertical="center"/>
    </xf>
    <xf numFmtId="0" fontId="1" fillId="0" borderId="0" applyAlignment="1" pivotButton="0" quotePrefix="0" xfId="442">
      <alignment horizontal="center" vertical="center"/>
    </xf>
    <xf numFmtId="0" fontId="1" fillId="30" borderId="0" applyAlignment="1" pivotButton="0" quotePrefix="0" xfId="442">
      <alignment horizontal="center" vertical="center"/>
    </xf>
    <xf numFmtId="0" fontId="12" fillId="30" borderId="0" applyAlignment="1" pivotButton="0" quotePrefix="0" xfId="442">
      <alignment horizontal="center" vertical="center"/>
    </xf>
    <xf numFmtId="0" fontId="6" fillId="30" borderId="0" applyAlignment="1" pivotButton="0" quotePrefix="0" xfId="442">
      <alignment horizontal="center" vertical="center"/>
    </xf>
    <xf numFmtId="164" fontId="7" fillId="47" borderId="16" applyAlignment="1" pivotButton="0" quotePrefix="0" xfId="442">
      <alignment horizontal="center" vertical="center"/>
    </xf>
    <xf numFmtId="164" fontId="7" fillId="47" borderId="4" applyAlignment="1" pivotButton="0" quotePrefix="0" xfId="0">
      <alignment vertical="center" shrinkToFit="1"/>
    </xf>
    <xf numFmtId="164" fontId="7" fillId="47" borderId="4" applyAlignment="1" pivotButton="0" quotePrefix="0" xfId="442">
      <alignment horizontal="center" vertical="center"/>
    </xf>
    <xf numFmtId="164" fontId="7" fillId="47" borderId="23" applyAlignment="1" pivotButton="0" quotePrefix="0" xfId="442">
      <alignment horizontal="center" vertical="center"/>
    </xf>
    <xf numFmtId="0" fontId="7" fillId="30" borderId="17" applyAlignment="1" pivotButton="0" quotePrefix="0" xfId="442">
      <alignment horizontal="left" vertical="center"/>
    </xf>
    <xf numFmtId="0" fontId="7" fillId="30" borderId="17" applyAlignment="1" pivotButton="0" quotePrefix="0" xfId="442">
      <alignment vertical="center"/>
    </xf>
    <xf numFmtId="0" fontId="1" fillId="30" borderId="17" applyAlignment="1" pivotButton="0" quotePrefix="0" xfId="442">
      <alignment horizontal="right" vertical="center"/>
    </xf>
    <xf numFmtId="0" fontId="7" fillId="30" borderId="17" applyAlignment="1" pivotButton="0" quotePrefix="0" xfId="0">
      <alignment vertical="center"/>
    </xf>
    <xf numFmtId="0" fontId="6" fillId="30" borderId="0" applyAlignment="1" pivotButton="0" quotePrefix="0" xfId="0">
      <alignment vertical="center"/>
    </xf>
    <xf numFmtId="0" fontId="7" fillId="30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/>
    </xf>
    <xf numFmtId="0" fontId="7" fillId="30" borderId="27" applyAlignment="1" pivotButton="0" quotePrefix="0" xfId="0">
      <alignment vertical="center" wrapText="1"/>
    </xf>
    <xf numFmtId="0" fontId="6" fillId="0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/>
    </xf>
    <xf numFmtId="164" fontId="7" fillId="47" borderId="4" applyAlignment="1" pivotButton="0" quotePrefix="0" xfId="438">
      <alignment horizontal="center" vertical="center"/>
    </xf>
    <xf numFmtId="0" fontId="7" fillId="30" borderId="22" applyAlignment="1" pivotButton="0" quotePrefix="0" xfId="442">
      <alignment horizontal="center" vertical="center" wrapText="1"/>
    </xf>
    <xf numFmtId="164" fontId="12" fillId="47" borderId="4" applyAlignment="1" pivotButton="0" quotePrefix="0" xfId="0">
      <alignment horizontal="right" vertical="center"/>
    </xf>
    <xf numFmtId="164" fontId="12" fillId="47" borderId="19" applyAlignment="1" pivotButton="0" quotePrefix="0" xfId="0">
      <alignment horizontal="right" vertical="center"/>
    </xf>
    <xf numFmtId="0" fontId="7" fillId="0" borderId="17" applyAlignment="1" pivotButton="0" quotePrefix="0" xfId="0">
      <alignment horizontal="right" vertical="center"/>
    </xf>
    <xf numFmtId="0" fontId="7" fillId="30" borderId="0" applyAlignment="1" pivotButton="0" quotePrefix="0" xfId="0">
      <alignment horizontal="center" vertical="center"/>
    </xf>
    <xf numFmtId="0" fontId="7" fillId="0" borderId="28" applyAlignment="1" pivotButton="0" quotePrefix="0" xfId="0">
      <alignment vertical="center"/>
    </xf>
    <xf numFmtId="0" fontId="7" fillId="0" borderId="16" applyAlignment="1" pivotButton="0" quotePrefix="0" xfId="0">
      <alignment vertical="center"/>
    </xf>
    <xf numFmtId="0" fontId="6" fillId="0" borderId="16" applyAlignment="1" pivotButton="0" quotePrefix="0" xfId="0">
      <alignment vertical="center"/>
    </xf>
    <xf numFmtId="0" fontId="7" fillId="30" borderId="17" applyAlignment="1" pivotButton="0" quotePrefix="0" xfId="449">
      <alignment horizontal="left" vertical="center"/>
    </xf>
    <xf numFmtId="0" fontId="7" fillId="30" borderId="29" applyAlignment="1" pivotButton="0" quotePrefix="0" xfId="442">
      <alignment horizontal="center" vertical="center" wrapText="1"/>
    </xf>
    <xf numFmtId="0" fontId="7" fillId="30" borderId="18" applyAlignment="1" pivotButton="0" quotePrefix="0" xfId="421">
      <alignment horizontal="center" vertical="center"/>
    </xf>
    <xf numFmtId="0" fontId="5" fillId="0" borderId="0" applyAlignment="1" pivotButton="0" quotePrefix="0" xfId="444">
      <alignment vertical="center" shrinkToFit="1"/>
    </xf>
    <xf numFmtId="0" fontId="7" fillId="0" borderId="17" applyAlignment="1" pivotButton="0" quotePrefix="0" xfId="444">
      <alignment vertical="center"/>
    </xf>
    <xf numFmtId="0" fontId="7" fillId="0" borderId="0" applyAlignment="1" pivotButton="0" quotePrefix="0" xfId="444">
      <alignment horizontal="center" vertical="center" shrinkToFit="1"/>
    </xf>
    <xf numFmtId="0" fontId="5" fillId="0" borderId="0" applyAlignment="1" pivotButton="0" quotePrefix="0" xfId="444">
      <alignment horizontal="center" vertical="center" shrinkToFit="1"/>
    </xf>
    <xf numFmtId="164" fontId="6" fillId="47" borderId="4" applyAlignment="1" pivotButton="0" quotePrefix="0" xfId="0">
      <alignment horizontal="center" vertical="center"/>
    </xf>
    <xf numFmtId="0" fontId="7" fillId="0" borderId="0" applyAlignment="1" pivotButton="0" quotePrefix="0" xfId="377">
      <alignment horizontal="center" vertical="center" shrinkToFit="1"/>
    </xf>
    <xf numFmtId="0" fontId="7" fillId="0" borderId="0" applyAlignment="1" pivotButton="0" quotePrefix="0" xfId="377">
      <alignment vertical="center"/>
    </xf>
    <xf numFmtId="164" fontId="7" fillId="47" borderId="0" applyAlignment="1" pivotButton="0" quotePrefix="0" xfId="0">
      <alignment horizontal="center" vertical="center"/>
    </xf>
    <xf numFmtId="0" fontId="7" fillId="30" borderId="30" applyAlignment="1" pivotButton="0" quotePrefix="0" xfId="0">
      <alignment horizontal="center" vertical="center" shrinkToFit="1"/>
    </xf>
    <xf numFmtId="0" fontId="13" fillId="30" borderId="30" applyAlignment="1" pivotButton="0" quotePrefix="0" xfId="0">
      <alignment horizontal="center" vertical="center" shrinkToFit="1"/>
    </xf>
    <xf numFmtId="0" fontId="13" fillId="30" borderId="18" applyAlignment="1" pivotButton="0" quotePrefix="0" xfId="0">
      <alignment horizontal="center" vertical="center" shrinkToFit="1"/>
    </xf>
    <xf numFmtId="0" fontId="7" fillId="30" borderId="18" applyAlignment="1" pivotButton="0" quotePrefix="0" xfId="0">
      <alignment horizontal="center" vertical="center" shrinkToFit="1"/>
    </xf>
    <xf numFmtId="0" fontId="7" fillId="0" borderId="0" applyAlignment="1" pivotButton="0" quotePrefix="0" xfId="424">
      <alignment horizontal="center" vertical="center" wrapText="1"/>
    </xf>
    <xf numFmtId="0" fontId="7" fillId="30" borderId="17" applyAlignment="1" pivotButton="0" quotePrefix="0" xfId="424">
      <alignment vertical="center" wrapText="1"/>
    </xf>
    <xf numFmtId="0" fontId="75" fillId="30" borderId="0" applyAlignment="1" pivotButton="0" quotePrefix="0" xfId="0">
      <alignment horizontal="center" vertical="center"/>
    </xf>
    <xf numFmtId="0" fontId="76" fillId="0" borderId="0" pivotButton="0" quotePrefix="0" xfId="0"/>
    <xf numFmtId="0" fontId="7" fillId="0" borderId="0" applyAlignment="1" pivotButton="0" quotePrefix="0" xfId="0">
      <alignment horizontal="right" vertical="center"/>
    </xf>
    <xf numFmtId="0" fontId="76" fillId="0" borderId="0" applyAlignment="1" pivotButton="0" quotePrefix="0" xfId="0">
      <alignment vertical="center"/>
    </xf>
    <xf numFmtId="0" fontId="7" fillId="0" borderId="0" applyAlignment="1" pivotButton="0" quotePrefix="0" xfId="0">
      <alignment horizontal="right" vertical="center"/>
    </xf>
    <xf numFmtId="0" fontId="7" fillId="0" borderId="17" applyAlignment="1" pivotButton="0" quotePrefix="0" xfId="0">
      <alignment horizontal="right" vertical="center"/>
    </xf>
    <xf numFmtId="0" fontId="76" fillId="0" borderId="0" applyAlignment="1" pivotButton="0" quotePrefix="0" xfId="0">
      <alignment vertical="center"/>
    </xf>
    <xf numFmtId="0" fontId="75" fillId="0" borderId="0" applyAlignment="1" pivotButton="0" quotePrefix="0" xfId="0">
      <alignment vertical="center"/>
    </xf>
    <xf numFmtId="0" fontId="7" fillId="30" borderId="4" applyAlignment="1" pivotButton="0" quotePrefix="0" xfId="0">
      <alignment horizontal="left" vertical="center"/>
    </xf>
    <xf numFmtId="0" fontId="7" fillId="0" borderId="4" applyAlignment="1" pivotButton="0" quotePrefix="0" xfId="0">
      <alignment vertical="center"/>
    </xf>
    <xf numFmtId="0" fontId="7" fillId="30" borderId="4" applyAlignment="1" pivotButton="0" quotePrefix="0" xfId="0">
      <alignment horizontal="right" vertical="center"/>
    </xf>
    <xf numFmtId="0" fontId="75" fillId="3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0" fontId="0" fillId="0" borderId="4" applyAlignment="1" pivotButton="0" quotePrefix="0" xfId="0">
      <alignment vertical="center"/>
    </xf>
    <xf numFmtId="3" fontId="7" fillId="0" borderId="0" applyAlignment="1" pivotButton="0" quotePrefix="0" xfId="0">
      <alignment horizontal="center" vertical="center"/>
    </xf>
    <xf numFmtId="165" fontId="7" fillId="0" borderId="0" applyAlignment="1" pivotButton="0" quotePrefix="0" xfId="0">
      <alignment horizontal="center" vertical="center"/>
    </xf>
    <xf numFmtId="0" fontId="70" fillId="0" borderId="0" applyAlignment="1" pivotButton="0" quotePrefix="0" xfId="0">
      <alignment vertical="center"/>
    </xf>
    <xf numFmtId="0" fontId="76" fillId="0" borderId="0" applyAlignment="1" pivotButton="0" quotePrefix="0" xfId="0">
      <alignment vertical="center"/>
    </xf>
    <xf numFmtId="0" fontId="75" fillId="30" borderId="0" applyAlignment="1" pivotButton="0" quotePrefix="0" xfId="0">
      <alignment vertical="center"/>
    </xf>
    <xf numFmtId="0" fontId="75" fillId="0" borderId="0" applyAlignment="1" pivotButton="0" quotePrefix="0" xfId="0">
      <alignment vertical="center"/>
    </xf>
    <xf numFmtId="0" fontId="7" fillId="30" borderId="0" applyAlignment="1" pivotButton="0" quotePrefix="0" xfId="0">
      <alignment horizontal="left" vertical="center"/>
    </xf>
    <xf numFmtId="0" fontId="7" fillId="30" borderId="0" applyAlignment="1" pivotButton="0" quotePrefix="0" xfId="0">
      <alignment horizontal="right" vertical="center"/>
    </xf>
    <xf numFmtId="0" fontId="75" fillId="0" borderId="0" applyAlignment="1" pivotButton="0" quotePrefix="0" xfId="0">
      <alignment vertical="center"/>
    </xf>
    <xf numFmtId="0" fontId="0" fillId="0" borderId="31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0" fontId="0" fillId="0" borderId="21" applyAlignment="1" pivotButton="0" quotePrefix="0" xfId="0">
      <alignment vertical="center" wrapText="1"/>
    </xf>
    <xf numFmtId="0" fontId="0" fillId="0" borderId="32" applyAlignment="1" pivotButton="0" quotePrefix="0" xfId="0">
      <alignment vertical="center" wrapText="1"/>
    </xf>
    <xf numFmtId="0" fontId="7" fillId="0" borderId="33" applyAlignment="1" pivotButton="0" quotePrefix="0" xfId="0">
      <alignment vertical="center"/>
    </xf>
    <xf numFmtId="0" fontId="7" fillId="0" borderId="34" applyAlignment="1" pivotButton="0" quotePrefix="0" xfId="0">
      <alignment vertical="center"/>
    </xf>
    <xf numFmtId="0" fontId="6" fillId="0" borderId="0" applyAlignment="1" pivotButton="0" quotePrefix="0" xfId="0">
      <alignment vertical="center" shrinkToFit="1"/>
    </xf>
    <xf numFmtId="0" fontId="6" fillId="0" borderId="0" applyAlignment="1" pivotButton="0" quotePrefix="0" xfId="0">
      <alignment horizontal="center" vertical="center"/>
    </xf>
    <xf numFmtId="0" fontId="76" fillId="0" borderId="0" pivotButton="0" quotePrefix="0" xfId="0"/>
    <xf numFmtId="0" fontId="76" fillId="0" borderId="0" applyAlignment="1" pivotButton="0" quotePrefix="0" xfId="0">
      <alignment vertical="center"/>
    </xf>
    <xf numFmtId="0" fontId="76" fillId="0" borderId="0" applyAlignment="1" pivotButton="0" quotePrefix="0" xfId="0">
      <alignment vertical="center"/>
    </xf>
    <xf numFmtId="3" fontId="7" fillId="0" borderId="0" applyAlignment="1" pivotButton="0" quotePrefix="0" xfId="0">
      <alignment horizontal="left" vertical="center"/>
    </xf>
    <xf numFmtId="3" fontId="7" fillId="0" borderId="0" applyAlignment="1" pivotButton="0" quotePrefix="0" xfId="0">
      <alignment horizontal="right" vertical="center"/>
    </xf>
    <xf numFmtId="0" fontId="7" fillId="0" borderId="4" applyAlignment="1" pivotButton="0" quotePrefix="0" xfId="0">
      <alignment vertical="center"/>
    </xf>
    <xf numFmtId="0" fontId="7" fillId="0" borderId="4" applyAlignment="1" pivotButton="0" quotePrefix="0" xfId="0">
      <alignment horizontal="right" vertical="center"/>
    </xf>
    <xf numFmtId="0" fontId="7" fillId="30" borderId="0" applyAlignment="1" pivotButton="0" quotePrefix="0" xfId="447">
      <alignment horizontal="right" vertical="center"/>
    </xf>
    <xf numFmtId="0" fontId="7" fillId="30" borderId="0" applyAlignment="1" pivotButton="0" quotePrefix="0" xfId="442">
      <alignment horizontal="left" vertical="center"/>
    </xf>
    <xf numFmtId="0" fontId="7" fillId="30" borderId="0" applyAlignment="1" pivotButton="0" quotePrefix="0" xfId="442">
      <alignment horizontal="right" vertical="center"/>
    </xf>
    <xf numFmtId="0" fontId="71" fillId="30" borderId="0" applyAlignment="1" pivotButton="0" quotePrefix="0" xfId="442">
      <alignment horizontal="center" vertical="center"/>
    </xf>
    <xf numFmtId="0" fontId="71" fillId="30" borderId="0" applyAlignment="1" pivotButton="0" quotePrefix="0" xfId="442">
      <alignment horizontal="center" vertical="center"/>
    </xf>
    <xf numFmtId="0" fontId="75" fillId="30" borderId="0" applyAlignment="1" pivotButton="0" quotePrefix="0" xfId="442">
      <alignment horizontal="center" vertical="center"/>
    </xf>
    <xf numFmtId="0" fontId="71" fillId="30" borderId="0" applyAlignment="1" pivotButton="0" quotePrefix="0" xfId="442">
      <alignment horizontal="center" vertical="center"/>
    </xf>
    <xf numFmtId="0" fontId="71" fillId="30" borderId="0" applyAlignment="1" pivotButton="0" quotePrefix="0" xfId="442">
      <alignment horizontal="center" vertical="center"/>
    </xf>
    <xf numFmtId="0" fontId="7" fillId="30" borderId="17" applyAlignment="1" pivotButton="0" quotePrefix="0" xfId="449">
      <alignment horizontal="right" vertical="center"/>
    </xf>
    <xf numFmtId="0" fontId="7" fillId="30" borderId="0" applyAlignment="1" pivotButton="0" quotePrefix="0" xfId="446">
      <alignment vertical="center"/>
    </xf>
    <xf numFmtId="0" fontId="7" fillId="30" borderId="0" applyAlignment="1" pivotButton="0" quotePrefix="0" xfId="446">
      <alignment vertical="center"/>
    </xf>
    <xf numFmtId="0" fontId="7" fillId="30" borderId="0" applyAlignment="1" pivotButton="0" quotePrefix="0" xfId="446">
      <alignment horizontal="left" vertical="center"/>
    </xf>
    <xf numFmtId="0" fontId="7" fillId="30" borderId="0" applyAlignment="1" pivotButton="0" quotePrefix="0" xfId="446">
      <alignment horizontal="right" vertical="center"/>
    </xf>
    <xf numFmtId="0" fontId="75" fillId="30" borderId="0" applyAlignment="1" pivotButton="0" quotePrefix="0" xfId="446">
      <alignment horizontal="center" vertical="center"/>
    </xf>
    <xf numFmtId="0" fontId="74" fillId="30" borderId="0" applyAlignment="1" pivotButton="0" quotePrefix="0" xfId="446">
      <alignment horizontal="center" vertical="center"/>
    </xf>
    <xf numFmtId="170" fontId="12" fillId="30" borderId="17" applyAlignment="1" pivotButton="0" quotePrefix="0" xfId="441">
      <alignment horizontal="right" vertical="center"/>
    </xf>
    <xf numFmtId="0" fontId="71" fillId="30" borderId="0" applyAlignment="1" pivotButton="0" quotePrefix="0" xfId="446">
      <alignment horizontal="center" vertical="center"/>
    </xf>
    <xf numFmtId="0" fontId="7" fillId="30" borderId="0" applyAlignment="1" pivotButton="0" quotePrefix="0" xfId="447">
      <alignment horizontal="left" vertical="center"/>
    </xf>
    <xf numFmtId="0" fontId="7" fillId="30" borderId="0" applyAlignment="1" pivotButton="0" quotePrefix="0" xfId="447">
      <alignment horizontal="center" vertical="center"/>
    </xf>
    <xf numFmtId="0" fontId="7" fillId="30" borderId="0" applyAlignment="1" pivotButton="0" quotePrefix="0" xfId="447">
      <alignment horizontal="right" vertical="center"/>
    </xf>
    <xf numFmtId="0" fontId="71" fillId="0" borderId="0" applyAlignment="1" pivotButton="0" quotePrefix="0" xfId="0">
      <alignment vertical="center"/>
    </xf>
    <xf numFmtId="0" fontId="71" fillId="0" borderId="0" applyAlignment="1" pivotButton="0" quotePrefix="0" xfId="0">
      <alignment horizontal="right" vertical="center"/>
    </xf>
    <xf numFmtId="0" fontId="71" fillId="0" borderId="4" applyAlignment="1" pivotButton="0" quotePrefix="0" xfId="0">
      <alignment horizontal="right" vertical="center"/>
    </xf>
    <xf numFmtId="0" fontId="0" fillId="0" borderId="0" applyAlignment="1" pivotButton="0" quotePrefix="0" xfId="0">
      <alignment vertical="center" shrinkToFit="1"/>
    </xf>
    <xf numFmtId="0" fontId="0" fillId="0" borderId="0" applyAlignment="1" pivotButton="0" quotePrefix="0" xfId="0">
      <alignment vertical="center"/>
    </xf>
    <xf numFmtId="0" fontId="76" fillId="0" borderId="0" applyAlignment="1" pivotButton="0" quotePrefix="0" xfId="0">
      <alignment vertical="center"/>
    </xf>
    <xf numFmtId="0" fontId="7" fillId="0" borderId="4" applyAlignment="1" pivotButton="0" quotePrefix="0" xfId="0">
      <alignment horizontal="right" vertical="center"/>
    </xf>
    <xf numFmtId="0" fontId="6" fillId="0" borderId="4" applyAlignment="1" pivotButton="0" quotePrefix="0" xfId="0">
      <alignment vertical="center"/>
    </xf>
    <xf numFmtId="0" fontId="6" fillId="0" borderId="0" applyAlignment="1" pivotButton="0" quotePrefix="0" xfId="0">
      <alignment vertical="center"/>
    </xf>
    <xf numFmtId="0" fontId="6" fillId="0" borderId="0" applyAlignment="1" pivotButton="0" quotePrefix="0" xfId="0">
      <alignment horizontal="right" vertical="center"/>
    </xf>
    <xf numFmtId="0" fontId="6" fillId="0" borderId="0" applyAlignment="1" pivotButton="0" quotePrefix="0" xfId="0">
      <alignment horizontal="right" vertical="center" shrinkToFit="1"/>
    </xf>
    <xf numFmtId="0" fontId="70" fillId="0" borderId="0" applyAlignment="1" pivotButton="0" quotePrefix="0" xfId="0">
      <alignment vertical="center"/>
    </xf>
    <xf numFmtId="0" fontId="75" fillId="30" borderId="0" applyAlignment="1" pivotButton="0" quotePrefix="0" xfId="0">
      <alignment horizontal="center" vertical="center"/>
    </xf>
    <xf numFmtId="0" fontId="75" fillId="30" borderId="0" applyAlignment="1" pivotButton="0" quotePrefix="0" xfId="441">
      <alignment horizontal="center" vertical="center"/>
    </xf>
    <xf numFmtId="0" fontId="71" fillId="30" borderId="0" applyAlignment="1" pivotButton="0" quotePrefix="0" xfId="441">
      <alignment horizontal="center" vertical="center"/>
    </xf>
    <xf numFmtId="0" fontId="71" fillId="30" borderId="0" applyAlignment="1" pivotButton="0" quotePrefix="0" xfId="441">
      <alignment horizontal="center" vertical="center"/>
    </xf>
    <xf numFmtId="0" fontId="7" fillId="30" borderId="0" applyAlignment="1" pivotButton="0" quotePrefix="0" xfId="441">
      <alignment vertical="center"/>
    </xf>
    <xf numFmtId="0" fontId="7" fillId="30" borderId="0" applyAlignment="1" pivotButton="0" quotePrefix="0" xfId="441">
      <alignment vertical="center"/>
    </xf>
    <xf numFmtId="0" fontId="7" fillId="30" borderId="0" applyAlignment="1" pivotButton="0" quotePrefix="0" xfId="441">
      <alignment horizontal="left" vertical="center"/>
    </xf>
    <xf numFmtId="0" fontId="7" fillId="30" borderId="0" applyAlignment="1" pivotButton="0" quotePrefix="0" xfId="441">
      <alignment horizontal="right" vertical="center"/>
    </xf>
    <xf numFmtId="167" fontId="7" fillId="30" borderId="17" applyAlignment="1" pivotButton="0" quotePrefix="0" xfId="441">
      <alignment horizontal="left" vertical="center"/>
    </xf>
    <xf numFmtId="0" fontId="7" fillId="0" borderId="0" applyAlignment="1" pivotButton="0" quotePrefix="0" xfId="442">
      <alignment horizontal="left" vertical="center"/>
    </xf>
    <xf numFmtId="0" fontId="7" fillId="0" borderId="0" applyAlignment="1" pivotButton="0" quotePrefix="0" xfId="442">
      <alignment horizontal="right" vertical="center"/>
    </xf>
    <xf numFmtId="0" fontId="7" fillId="0" borderId="0" applyAlignment="1" pivotButton="0" quotePrefix="0" xfId="442">
      <alignment horizontal="left" vertical="center"/>
    </xf>
    <xf numFmtId="0" fontId="7" fillId="0" borderId="0" applyAlignment="1" pivotButton="0" quotePrefix="0" xfId="442">
      <alignment horizontal="right" vertical="center"/>
    </xf>
    <xf numFmtId="0" fontId="7" fillId="0" borderId="17" applyAlignment="1" pivotButton="0" quotePrefix="0" xfId="442">
      <alignment horizontal="left" vertical="center"/>
    </xf>
    <xf numFmtId="0" fontId="7" fillId="0" borderId="17" applyAlignment="1" pivotButton="0" quotePrefix="0" xfId="442">
      <alignment vertical="center"/>
    </xf>
    <xf numFmtId="0" fontId="1" fillId="0" borderId="17" applyAlignment="1" pivotButton="0" quotePrefix="0" xfId="442">
      <alignment vertical="center"/>
    </xf>
    <xf numFmtId="0" fontId="1" fillId="0" borderId="17" applyAlignment="1" pivotButton="0" quotePrefix="0" xfId="442">
      <alignment horizontal="right" vertical="center"/>
    </xf>
    <xf numFmtId="0" fontId="1" fillId="0" borderId="17" applyAlignment="1" pivotButton="0" quotePrefix="0" xfId="442">
      <alignment horizontal="left" vertical="center"/>
    </xf>
    <xf numFmtId="0" fontId="71" fillId="0" borderId="0" applyAlignment="1" pivotButton="0" quotePrefix="0" xfId="442">
      <alignment horizontal="center" vertical="center"/>
    </xf>
    <xf numFmtId="0" fontId="75" fillId="30" borderId="0" applyAlignment="1" pivotButton="0" quotePrefix="0" xfId="442">
      <alignment vertical="center"/>
    </xf>
    <xf numFmtId="0" fontId="6" fillId="30" borderId="0" applyAlignment="1" pivotButton="0" quotePrefix="0" xfId="442">
      <alignment horizontal="center" vertical="center"/>
    </xf>
    <xf numFmtId="0" fontId="7" fillId="30" borderId="0" applyAlignment="1" pivotButton="0" quotePrefix="0" xfId="442">
      <alignment horizontal="right" vertical="center"/>
    </xf>
    <xf numFmtId="0" fontId="86" fillId="30" borderId="0" applyAlignment="1" applyProtection="1" pivotButton="0" quotePrefix="0" xfId="0">
      <alignment vertical="center"/>
      <protection locked="1" hidden="1"/>
    </xf>
    <xf numFmtId="0" fontId="7" fillId="30" borderId="17" applyAlignment="1" pivotButton="0" quotePrefix="0" xfId="442">
      <alignment horizontal="right" vertical="center"/>
    </xf>
    <xf numFmtId="0" fontId="7" fillId="30" borderId="0" applyAlignment="1" pivotButton="0" quotePrefix="0" xfId="0">
      <alignment vertical="center"/>
    </xf>
    <xf numFmtId="0" fontId="6" fillId="0" borderId="0" applyAlignment="1" pivotButton="0" quotePrefix="0" xfId="0">
      <alignment vertical="center" shrinkToFit="1"/>
    </xf>
    <xf numFmtId="0" fontId="0" fillId="0" borderId="31" applyAlignment="1" pivotButton="0" quotePrefix="0" xfId="0">
      <alignment vertical="center"/>
    </xf>
    <xf numFmtId="0" fontId="0" fillId="0" borderId="21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0" fontId="7" fillId="30" borderId="0" applyAlignment="1" pivotButton="0" quotePrefix="0" xfId="0">
      <alignment horizontal="right" vertical="center"/>
    </xf>
    <xf numFmtId="0" fontId="76" fillId="0" borderId="0" applyAlignment="1" pivotButton="0" quotePrefix="0" xfId="438">
      <alignment vertical="center"/>
    </xf>
    <xf numFmtId="0" fontId="6" fillId="30" borderId="4" applyAlignment="1" pivotButton="0" quotePrefix="0" xfId="438">
      <alignment vertical="center"/>
    </xf>
    <xf numFmtId="0" fontId="0" fillId="30" borderId="0" applyAlignment="1" pivotButton="0" quotePrefix="0" xfId="0">
      <alignment vertical="center"/>
    </xf>
    <xf numFmtId="0" fontId="5" fillId="30" borderId="4" applyAlignment="1" pivotButton="0" quotePrefix="0" xfId="438">
      <alignment vertical="center"/>
    </xf>
    <xf numFmtId="0" fontId="7" fillId="0" borderId="35" applyAlignment="1" pivotButton="0" quotePrefix="0" xfId="438">
      <alignment horizontal="center" vertical="center" wrapText="1"/>
    </xf>
    <xf numFmtId="0" fontId="7" fillId="0" borderId="32" applyAlignment="1" pivotButton="0" quotePrefix="0" xfId="438">
      <alignment horizontal="center" vertical="center" wrapText="1"/>
    </xf>
    <xf numFmtId="0" fontId="7" fillId="0" borderId="22" applyAlignment="1" pivotButton="0" quotePrefix="0" xfId="438">
      <alignment horizontal="center" vertical="center" wrapText="1"/>
    </xf>
    <xf numFmtId="0" fontId="7" fillId="0" borderId="36" applyAlignment="1" pivotButton="0" quotePrefix="0" xfId="438">
      <alignment horizontal="center" vertical="center" wrapText="1"/>
    </xf>
    <xf numFmtId="0" fontId="7" fillId="0" borderId="29" applyAlignment="1" pivotButton="0" quotePrefix="0" xfId="438">
      <alignment horizontal="center" vertical="center" wrapText="1"/>
    </xf>
    <xf numFmtId="0" fontId="7" fillId="0" borderId="0" applyAlignment="1" pivotButton="0" quotePrefix="0" xfId="438">
      <alignment horizontal="center" vertical="center" wrapText="1"/>
    </xf>
    <xf numFmtId="0" fontId="7" fillId="0" borderId="0" applyAlignment="1" pivotButton="0" quotePrefix="0" xfId="438">
      <alignment horizontal="center" vertical="center"/>
    </xf>
    <xf numFmtId="0" fontId="6" fillId="0" borderId="0" applyAlignment="1" pivotButton="0" quotePrefix="0" xfId="438">
      <alignment vertical="center"/>
    </xf>
    <xf numFmtId="0" fontId="0" fillId="0" borderId="0" applyAlignment="1" pivotButton="0" quotePrefix="0" xfId="438">
      <alignment vertical="center"/>
    </xf>
    <xf numFmtId="0" fontId="7" fillId="30" borderId="0" applyAlignment="1" pivotButton="0" quotePrefix="0" xfId="449">
      <alignment horizontal="right" vertical="center"/>
    </xf>
    <xf numFmtId="0" fontId="7" fillId="0" borderId="4" applyAlignment="1" pivotButton="0" quotePrefix="0" xfId="0">
      <alignment horizontal="left" vertical="center"/>
    </xf>
    <xf numFmtId="0" fontId="7" fillId="0" borderId="16" applyAlignment="1" pivotButton="0" quotePrefix="0" xfId="0">
      <alignment horizontal="right" vertical="center"/>
    </xf>
    <xf numFmtId="0" fontId="7" fillId="30" borderId="16" applyAlignment="1" pivotButton="0" quotePrefix="0" xfId="0">
      <alignment horizontal="right" vertical="center"/>
    </xf>
    <xf numFmtId="0" fontId="73" fillId="0" borderId="0" applyAlignment="1" pivotButton="0" quotePrefix="0" xfId="0">
      <alignment vertical="center"/>
    </xf>
    <xf numFmtId="0" fontId="0" fillId="30" borderId="4" applyAlignment="1" pivotButton="0" quotePrefix="0" xfId="0">
      <alignment vertical="center"/>
    </xf>
    <xf numFmtId="0" fontId="0" fillId="30" borderId="32" applyAlignment="1" pivotButton="0" quotePrefix="0" xfId="0">
      <alignment vertical="center"/>
    </xf>
    <xf numFmtId="0" fontId="68" fillId="30" borderId="4" applyAlignment="1" pivotButton="0" quotePrefix="0" xfId="0">
      <alignment vertical="center"/>
    </xf>
    <xf numFmtId="0" fontId="7" fillId="30" borderId="4" applyAlignment="1" pivotButton="0" quotePrefix="0" xfId="0">
      <alignment vertical="center"/>
    </xf>
    <xf numFmtId="0" fontId="68" fillId="30" borderId="4" applyAlignment="1" pivotButton="0" quotePrefix="0" xfId="0">
      <alignment horizontal="right" vertical="center"/>
    </xf>
    <xf numFmtId="0" fontId="7" fillId="30" borderId="32" applyAlignment="1" pivotButton="0" quotePrefix="0" xfId="0">
      <alignment vertical="center"/>
    </xf>
    <xf numFmtId="0" fontId="7" fillId="30" borderId="37" applyAlignment="1" pivotButton="0" quotePrefix="0" xfId="0">
      <alignment horizontal="right" vertical="center"/>
    </xf>
    <xf numFmtId="0" fontId="7" fillId="30" borderId="38" applyAlignment="1" pivotButton="0" quotePrefix="0" xfId="0">
      <alignment vertical="center"/>
    </xf>
    <xf numFmtId="0" fontId="76" fillId="0" borderId="0" applyAlignment="1" pivotButton="0" quotePrefix="0" xfId="444">
      <alignment vertical="center" shrinkToFit="1"/>
    </xf>
    <xf numFmtId="0" fontId="7" fillId="0" borderId="0" applyAlignment="1" pivotButton="0" quotePrefix="0" xfId="444">
      <alignment vertical="center"/>
    </xf>
    <xf numFmtId="0" fontId="7" fillId="30" borderId="0" applyAlignment="1" pivotButton="0" quotePrefix="0" xfId="448">
      <alignment horizontal="left" vertical="center"/>
    </xf>
    <xf numFmtId="0" fontId="75" fillId="30" borderId="0" applyAlignment="1" pivotButton="0" quotePrefix="0" xfId="448">
      <alignment vertical="center"/>
    </xf>
    <xf numFmtId="0" fontId="6" fillId="0" borderId="0" applyAlignment="1" pivotButton="0" quotePrefix="0" xfId="444">
      <alignment vertical="center" shrinkToFit="1"/>
    </xf>
    <xf numFmtId="0" fontId="13" fillId="0" borderId="0" applyAlignment="1" pivotButton="0" quotePrefix="0" xfId="444">
      <alignment vertical="center" shrinkToFit="1"/>
    </xf>
    <xf numFmtId="0" fontId="7" fillId="30" borderId="0" applyAlignment="1" pivotButton="0" quotePrefix="0" xfId="442">
      <alignment horizontal="left" vertical="center"/>
    </xf>
    <xf numFmtId="0" fontId="7" fillId="30" borderId="0" applyAlignment="1" pivotButton="0" quotePrefix="0" xfId="442">
      <alignment horizontal="right" vertical="center"/>
    </xf>
    <xf numFmtId="1" fontId="7" fillId="30" borderId="0" applyAlignment="1" pivotButton="0" quotePrefix="0" xfId="448">
      <alignment horizontal="center" vertical="center"/>
    </xf>
    <xf numFmtId="0" fontId="75" fillId="30" borderId="0" applyAlignment="1" pivotButton="0" quotePrefix="0" xfId="442">
      <alignment horizontal="center" vertical="center"/>
    </xf>
    <xf numFmtId="0" fontId="71" fillId="30" borderId="0" applyAlignment="1" pivotButton="0" quotePrefix="0" xfId="442">
      <alignment vertical="center"/>
    </xf>
    <xf numFmtId="0" fontId="7" fillId="30" borderId="0" applyAlignment="1" pivotButton="0" quotePrefix="0" xfId="442">
      <alignment vertical="center"/>
    </xf>
    <xf numFmtId="0" fontId="7" fillId="30" borderId="0" applyAlignment="1" pivotButton="0" quotePrefix="0" xfId="442">
      <alignment vertical="center"/>
    </xf>
    <xf numFmtId="0" fontId="75" fillId="0" borderId="0" applyAlignment="1" pivotButton="0" quotePrefix="0" xfId="0">
      <alignment vertical="center"/>
    </xf>
    <xf numFmtId="0" fontId="6" fillId="0" borderId="0" applyAlignment="1" pivotButton="0" quotePrefix="0" xfId="0">
      <alignment horizontal="center" vertical="center" shrinkToFit="1"/>
    </xf>
    <xf numFmtId="0" fontId="76" fillId="0" borderId="0" applyAlignment="1" pivotButton="0" quotePrefix="0" xfId="377">
      <alignment vertical="center"/>
    </xf>
    <xf numFmtId="0" fontId="75" fillId="0" borderId="0" applyAlignment="1" pivotButton="0" quotePrefix="0" xfId="377">
      <alignment vertical="center"/>
    </xf>
    <xf numFmtId="0" fontId="7" fillId="0" borderId="17" applyAlignment="1" pivotButton="0" quotePrefix="0" xfId="0">
      <alignment horizontal="right" vertical="center"/>
    </xf>
    <xf numFmtId="0" fontId="7" fillId="0" borderId="22" applyAlignment="1" pivotButton="0" quotePrefix="0" xfId="431">
      <alignment horizontal="center" vertical="center" wrapText="1"/>
    </xf>
    <xf numFmtId="0" fontId="7" fillId="0" borderId="32" applyAlignment="1" pivotButton="0" quotePrefix="0" xfId="431">
      <alignment horizontal="center" vertical="center" wrapText="1"/>
    </xf>
    <xf numFmtId="0" fontId="7" fillId="30" borderId="32" applyAlignment="1" pivotButton="0" quotePrefix="0" xfId="0">
      <alignment horizontal="left" vertical="center"/>
    </xf>
    <xf numFmtId="0" fontId="0" fillId="30" borderId="0" applyAlignment="1" pivotButton="0" quotePrefix="0" xfId="0">
      <alignment vertical="center"/>
    </xf>
    <xf numFmtId="164" fontId="7" fillId="30" borderId="18" applyAlignment="1" pivotButton="0" quotePrefix="0" xfId="0">
      <alignment horizontal="center" vertical="center"/>
    </xf>
    <xf numFmtId="0" fontId="7" fillId="0" borderId="17" applyAlignment="1" pivotButton="0" quotePrefix="0" xfId="0">
      <alignment horizontal="right" vertical="center"/>
    </xf>
    <xf numFmtId="0" fontId="7" fillId="30" borderId="0" applyAlignment="1" pivotButton="0" quotePrefix="0" xfId="442">
      <alignment horizontal="center" vertical="center" wrapText="1"/>
    </xf>
    <xf numFmtId="166" fontId="7" fillId="30" borderId="0" applyAlignment="1" pivotButton="0" quotePrefix="0" xfId="442">
      <alignment horizontal="right" vertical="center"/>
    </xf>
    <xf numFmtId="0" fontId="7" fillId="0" borderId="16" applyAlignment="1" pivotButton="0" quotePrefix="0" xfId="0">
      <alignment horizontal="center" vertical="center" shrinkToFit="1"/>
    </xf>
    <xf numFmtId="0" fontId="88" fillId="0" borderId="0" applyAlignment="1" pivotButton="0" quotePrefix="0" xfId="0">
      <alignment vertical="center"/>
    </xf>
    <xf numFmtId="0" fontId="7" fillId="30" borderId="16" applyAlignment="1" pivotButton="0" quotePrefix="0" xfId="0">
      <alignment horizontal="center" vertical="center"/>
    </xf>
    <xf numFmtId="164" fontId="7" fillId="30" borderId="0" applyAlignment="1" pivotButton="0" quotePrefix="0" xfId="0">
      <alignment vertical="center" wrapText="1"/>
    </xf>
    <xf numFmtId="164" fontId="7" fillId="30" borderId="16" applyAlignment="1" pivotButton="0" quotePrefix="0" xfId="0">
      <alignment vertical="center" wrapText="1"/>
    </xf>
    <xf numFmtId="0" fontId="7" fillId="30" borderId="0" applyAlignment="1" pivotButton="0" quotePrefix="0" xfId="0">
      <alignment vertical="center"/>
    </xf>
    <xf numFmtId="0" fontId="87" fillId="30" borderId="0" applyAlignment="1" pivotButton="0" quotePrefix="0" xfId="0">
      <alignment vertical="center" wrapText="1"/>
    </xf>
    <xf numFmtId="0" fontId="68" fillId="30" borderId="0" applyAlignment="1" pivotButton="0" quotePrefix="0" xfId="0">
      <alignment vertical="center" wrapText="1"/>
    </xf>
    <xf numFmtId="164" fontId="7" fillId="30" borderId="4" applyAlignment="1" pivotButton="0" quotePrefix="0" xfId="0">
      <alignment vertical="center" wrapText="1"/>
    </xf>
    <xf numFmtId="164" fontId="12" fillId="30" borderId="0" applyAlignment="1" pivotButton="0" quotePrefix="0" xfId="0">
      <alignment vertical="center" wrapText="1"/>
    </xf>
    <xf numFmtId="164" fontId="12" fillId="30" borderId="16" applyAlignment="1" pivotButton="0" quotePrefix="0" xfId="0">
      <alignment vertical="center" wrapText="1"/>
    </xf>
    <xf numFmtId="0" fontId="1" fillId="0" borderId="27" applyAlignment="1" pivotButton="0" quotePrefix="0" xfId="443">
      <alignment horizontal="center" vertical="center" wrapText="1"/>
    </xf>
    <xf numFmtId="0" fontId="1" fillId="0" borderId="21" applyAlignment="1" pivotButton="0" quotePrefix="0" xfId="443">
      <alignment vertical="center" wrapText="1"/>
    </xf>
    <xf numFmtId="0" fontId="1" fillId="0" borderId="22" applyAlignment="1" pivotButton="0" quotePrefix="0" xfId="443">
      <alignment horizontal="center" vertical="center" wrapText="1"/>
    </xf>
    <xf numFmtId="0" fontId="1" fillId="0" borderId="21" applyAlignment="1" pivotButton="0" quotePrefix="0" xfId="443">
      <alignment horizontal="center" vertical="center" wrapText="1"/>
    </xf>
    <xf numFmtId="167" fontId="71" fillId="30" borderId="0" applyAlignment="1" pivotButton="0" quotePrefix="0" xfId="442">
      <alignment horizontal="center" vertical="center"/>
    </xf>
    <xf numFmtId="3" fontId="7" fillId="30" borderId="0" applyAlignment="1" pivotButton="0" quotePrefix="0" xfId="442">
      <alignment horizontal="left" vertical="center"/>
    </xf>
    <xf numFmtId="171" fontId="7" fillId="30" borderId="0" applyAlignment="1" pivotButton="0" quotePrefix="0" xfId="395">
      <alignment horizontal="right" vertical="center" wrapText="1"/>
    </xf>
    <xf numFmtId="49" fontId="12" fillId="30" borderId="23" applyAlignment="1" pivotButton="0" quotePrefix="0" xfId="442">
      <alignment horizontal="center" vertical="center"/>
    </xf>
    <xf numFmtId="166" fontId="7" fillId="30" borderId="0" applyAlignment="1" pivotButton="0" quotePrefix="0" xfId="442">
      <alignment vertical="center"/>
    </xf>
    <xf numFmtId="0" fontId="7" fillId="30" borderId="0" applyAlignment="1" pivotButton="0" quotePrefix="0" xfId="421">
      <alignment horizontal="right" vertical="center"/>
    </xf>
    <xf numFmtId="0" fontId="7" fillId="30" borderId="0" applyAlignment="1" pivotButton="0" quotePrefix="1" xfId="442">
      <alignment horizontal="left" vertical="center"/>
    </xf>
    <xf numFmtId="0" fontId="7" fillId="30" borderId="0" applyAlignment="1" pivotButton="0" quotePrefix="0" xfId="442">
      <alignment horizontal="left" vertical="center"/>
    </xf>
    <xf numFmtId="0" fontId="7" fillId="30" borderId="0" applyAlignment="1" pivotButton="0" quotePrefix="0" xfId="442">
      <alignment vertical="center" wrapText="1"/>
    </xf>
    <xf numFmtId="171" fontId="12" fillId="30" borderId="4" applyAlignment="1" pivotButton="0" quotePrefix="0" xfId="395">
      <alignment horizontal="center" vertical="center"/>
    </xf>
    <xf numFmtId="0" fontId="89" fillId="30" borderId="30" applyAlignment="1" pivotButton="0" quotePrefix="0" xfId="0">
      <alignment horizontal="center" vertical="center" shrinkToFit="1"/>
    </xf>
    <xf numFmtId="164" fontId="89" fillId="30" borderId="0" applyAlignment="1" pivotButton="0" quotePrefix="0" xfId="0">
      <alignment horizontal="center" vertical="center"/>
    </xf>
    <xf numFmtId="0" fontId="89" fillId="30" borderId="18" applyAlignment="1" pivotButton="0" quotePrefix="0" xfId="0">
      <alignment horizontal="center" vertical="center" shrinkToFit="1"/>
    </xf>
    <xf numFmtId="171" fontId="12" fillId="30" borderId="4" applyAlignment="1" pivotButton="0" quotePrefix="0" xfId="395">
      <alignment horizontal="right" vertical="center"/>
    </xf>
    <xf numFmtId="171" fontId="12" fillId="47" borderId="4" applyAlignment="1" pivotButton="0" quotePrefix="0" xfId="395">
      <alignment horizontal="center" vertical="center" wrapText="1"/>
    </xf>
    <xf numFmtId="164" fontId="7" fillId="47" borderId="0" applyAlignment="1" pivotButton="0" quotePrefix="0" xfId="0">
      <alignment vertical="center"/>
    </xf>
    <xf numFmtId="164" fontId="7" fillId="0" borderId="0" applyAlignment="1" pivotButton="0" quotePrefix="0" xfId="0">
      <alignment vertical="center"/>
    </xf>
    <xf numFmtId="164" fontId="12" fillId="47" borderId="0" applyAlignment="1" pivotButton="0" quotePrefix="0" xfId="0">
      <alignment vertical="center"/>
    </xf>
    <xf numFmtId="164" fontId="90" fillId="47" borderId="0" applyAlignment="1" pivotButton="0" quotePrefix="0" xfId="380">
      <alignment horizontal="right" vertical="center"/>
    </xf>
    <xf numFmtId="164" fontId="7" fillId="47" borderId="0" applyAlignment="1" pivotButton="0" quotePrefix="0" xfId="390">
      <alignment horizontal="right" vertical="center"/>
    </xf>
    <xf numFmtId="164" fontId="90" fillId="47" borderId="0" applyAlignment="1" pivotButton="0" quotePrefix="0" xfId="380">
      <alignment vertical="center"/>
    </xf>
    <xf numFmtId="164" fontId="7" fillId="47" borderId="0" applyAlignment="1" pivotButton="0" quotePrefix="0" xfId="390">
      <alignment vertical="center"/>
    </xf>
    <xf numFmtId="0" fontId="13" fillId="47" borderId="23" applyAlignment="1" pivotButton="0" quotePrefix="0" xfId="0">
      <alignment horizontal="center" vertical="center"/>
    </xf>
    <xf numFmtId="0" fontId="13" fillId="47" borderId="19" applyAlignment="1" pivotButton="0" quotePrefix="0" xfId="0">
      <alignment horizontal="center" vertical="center"/>
    </xf>
    <xf numFmtId="0" fontId="13" fillId="47" borderId="0" applyAlignment="1" pivotButton="0" quotePrefix="0" xfId="0">
      <alignment vertical="center"/>
    </xf>
    <xf numFmtId="0" fontId="7" fillId="47" borderId="0" applyAlignment="1" pivotButton="0" quotePrefix="0" xfId="0">
      <alignment vertical="center"/>
    </xf>
    <xf numFmtId="0" fontId="12" fillId="47" borderId="0" applyAlignment="1" pivotButton="0" quotePrefix="0" xfId="0">
      <alignment horizontal="center" vertical="center" shrinkToFit="1"/>
    </xf>
    <xf numFmtId="164" fontId="12" fillId="47" borderId="18" applyAlignment="1" pivotButton="0" quotePrefix="0" xfId="0">
      <alignment vertical="center" shrinkToFit="1"/>
    </xf>
    <xf numFmtId="164" fontId="12" fillId="47" borderId="0" applyAlignment="1" pivotButton="0" quotePrefix="0" xfId="0">
      <alignment horizontal="right" vertical="center" shrinkToFit="1"/>
    </xf>
    <xf numFmtId="164" fontId="12" fillId="47" borderId="0" applyAlignment="1" pivotButton="0" quotePrefix="0" xfId="0">
      <alignment vertical="center" shrinkToFit="1"/>
    </xf>
    <xf numFmtId="0" fontId="12" fillId="47" borderId="0" applyAlignment="1" pivotButton="0" quotePrefix="0" xfId="0">
      <alignment vertical="center" shrinkToFit="1"/>
    </xf>
    <xf numFmtId="0" fontId="12" fillId="30" borderId="16" applyAlignment="1" pivotButton="0" quotePrefix="0" xfId="442">
      <alignment horizontal="center" vertical="center" wrapText="1"/>
    </xf>
    <xf numFmtId="164" fontId="12" fillId="47" borderId="0" applyAlignment="1" pivotButton="0" quotePrefix="0" xfId="395">
      <alignment horizontal="right" vertical="center" wrapText="1" shrinkToFit="1"/>
    </xf>
    <xf numFmtId="164" fontId="12" fillId="47" borderId="0" applyAlignment="1" pivotButton="0" quotePrefix="0" xfId="395">
      <alignment horizontal="right" vertical="center" wrapText="1" shrinkToFit="1"/>
    </xf>
    <xf numFmtId="164" fontId="12" fillId="47" borderId="4" applyAlignment="1" pivotButton="0" quotePrefix="0" xfId="395">
      <alignment horizontal="right" vertical="center" wrapText="1" shrinkToFit="1"/>
    </xf>
    <xf numFmtId="164" fontId="12" fillId="30" borderId="0" applyAlignment="1" pivotButton="0" quotePrefix="0" xfId="0">
      <alignment vertical="center"/>
    </xf>
    <xf numFmtId="0" fontId="12" fillId="0" borderId="4" applyAlignment="1" pivotButton="0" quotePrefix="0" xfId="433">
      <alignment horizontal="center" vertical="center" shrinkToFit="1"/>
    </xf>
    <xf numFmtId="164" fontId="12" fillId="47" borderId="4" applyAlignment="1" pivotButton="0" quotePrefix="0" xfId="433">
      <alignment vertical="center" shrinkToFit="1"/>
    </xf>
    <xf numFmtId="164" fontId="12" fillId="47" borderId="4" applyAlignment="1" pivotButton="0" quotePrefix="0" xfId="433">
      <alignment horizontal="right" vertical="center" shrinkToFit="1"/>
    </xf>
    <xf numFmtId="166" fontId="12" fillId="47" borderId="4" applyAlignment="1" pivotButton="0" quotePrefix="0" xfId="433">
      <alignment horizontal="right" vertical="center" shrinkToFit="1"/>
    </xf>
    <xf numFmtId="164" fontId="12" fillId="47" borderId="4" applyAlignment="1" pivotButton="0" quotePrefix="0" xfId="433">
      <alignment horizontal="center" vertical="center" shrinkToFit="1"/>
    </xf>
    <xf numFmtId="164" fontId="12" fillId="47" borderId="23" applyAlignment="1" pivotButton="0" quotePrefix="0" xfId="433">
      <alignment horizontal="center" vertical="center" shrinkToFit="1"/>
    </xf>
    <xf numFmtId="0" fontId="12" fillId="0" borderId="19" applyAlignment="1" pivotButton="0" quotePrefix="0" xfId="433">
      <alignment horizontal="center" vertical="center" shrinkToFit="1"/>
    </xf>
    <xf numFmtId="0" fontId="7" fillId="30" borderId="30" applyAlignment="1" pivotButton="0" quotePrefix="0" xfId="0">
      <alignment horizontal="center" vertical="center" shrinkToFit="1"/>
    </xf>
    <xf numFmtId="164" fontId="7" fillId="30" borderId="0" applyAlignment="1" pivotButton="0" quotePrefix="0" xfId="0">
      <alignment horizontal="center" vertical="center"/>
    </xf>
    <xf numFmtId="0" fontId="0" fillId="0" borderId="0" applyAlignment="1" pivotButton="0" quotePrefix="0" xfId="0">
      <alignment vertical="center"/>
    </xf>
    <xf numFmtId="164" fontId="7" fillId="30" borderId="39" applyAlignment="1" pivotButton="0" quotePrefix="0" xfId="0">
      <alignment vertical="center"/>
    </xf>
    <xf numFmtId="164" fontId="12" fillId="47" borderId="40" applyAlignment="1" pivotButton="0" quotePrefix="0" xfId="433">
      <alignment vertical="center"/>
    </xf>
    <xf numFmtId="0" fontId="0" fillId="0" borderId="39" applyAlignment="1" pivotButton="0" quotePrefix="0" xfId="0">
      <alignment vertical="center" wrapText="1"/>
    </xf>
    <xf numFmtId="0" fontId="1" fillId="30" borderId="41" applyAlignment="1" pivotButton="0" quotePrefix="0" xfId="0">
      <alignment horizontal="center" vertical="center"/>
    </xf>
    <xf numFmtId="0" fontId="1" fillId="30" borderId="42" applyAlignment="1" pivotButton="0" quotePrefix="0" xfId="0">
      <alignment horizontal="center" vertical="center"/>
    </xf>
    <xf numFmtId="164" fontId="12" fillId="47" borderId="40" applyAlignment="1" pivotButton="0" quotePrefix="0" xfId="0">
      <alignment horizontal="right" vertical="center"/>
    </xf>
    <xf numFmtId="164" fontId="7" fillId="47" borderId="16" applyAlignment="1" pivotButton="0" quotePrefix="0" xfId="432">
      <alignment vertical="center"/>
    </xf>
    <xf numFmtId="164" fontId="7" fillId="47" borderId="23" applyAlignment="1" pivotButton="0" quotePrefix="0" xfId="432">
      <alignment vertical="center"/>
    </xf>
    <xf numFmtId="164" fontId="12" fillId="30" borderId="39" applyAlignment="1" pivotButton="0" quotePrefix="0" xfId="0">
      <alignment vertical="center"/>
    </xf>
    <xf numFmtId="164" fontId="12" fillId="47" borderId="40" applyAlignment="1" pivotButton="0" quotePrefix="0" xfId="0">
      <alignment horizontal="right" vertical="center" shrinkToFit="1"/>
    </xf>
    <xf numFmtId="0" fontId="7" fillId="30" borderId="43" applyAlignment="1" pivotButton="0" quotePrefix="0" xfId="442">
      <alignment horizontal="center" vertical="center"/>
    </xf>
    <xf numFmtId="0" fontId="7" fillId="30" borderId="17" applyAlignment="1" pivotButton="0" quotePrefix="0" xfId="442">
      <alignment horizontal="center" vertical="center"/>
    </xf>
    <xf numFmtId="0" fontId="7" fillId="30" borderId="17" applyAlignment="1" pivotButton="0" quotePrefix="0" xfId="442">
      <alignment vertical="center"/>
    </xf>
    <xf numFmtId="0" fontId="7" fillId="0" borderId="29" applyAlignment="1" pivotButton="0" quotePrefix="0" xfId="431">
      <alignment horizontal="center" vertical="center" wrapText="1"/>
    </xf>
    <xf numFmtId="0" fontId="7" fillId="0" borderId="44" applyAlignment="1" pivotButton="0" quotePrefix="0" xfId="431">
      <alignment horizontal="center" vertical="center" wrapText="1"/>
    </xf>
    <xf numFmtId="0" fontId="7" fillId="0" borderId="36" applyAlignment="1" pivotButton="0" quotePrefix="0" xfId="431">
      <alignment horizontal="center" vertical="center" wrapText="1"/>
    </xf>
    <xf numFmtId="164" fontId="12" fillId="47" borderId="40" applyAlignment="1" pivotButton="0" quotePrefix="0" xfId="0">
      <alignment vertical="center" shrinkToFit="1"/>
    </xf>
    <xf numFmtId="168" fontId="7" fillId="47" borderId="16" applyAlignment="1" pivotButton="0" quotePrefix="0" xfId="438">
      <alignment horizontal="right" vertical="center"/>
    </xf>
    <xf numFmtId="168" fontId="7" fillId="47" borderId="4" applyAlignment="1" pivotButton="0" quotePrefix="0" xfId="438">
      <alignment horizontal="right" vertical="center"/>
    </xf>
    <xf numFmtId="168" fontId="7" fillId="47" borderId="23" applyAlignment="1" pivotButton="0" quotePrefix="0" xfId="438">
      <alignment horizontal="right" vertical="center"/>
    </xf>
    <xf numFmtId="0" fontId="75" fillId="30" borderId="0" applyAlignment="1" pivotButton="0" quotePrefix="0" xfId="442">
      <alignment horizontal="center" vertical="center"/>
    </xf>
    <xf numFmtId="0" fontId="7" fillId="30" borderId="21" applyAlignment="1" pivotButton="0" quotePrefix="0" xfId="442">
      <alignment horizontal="center" vertical="center" wrapText="1"/>
    </xf>
    <xf numFmtId="0" fontId="7" fillId="30" borderId="0" applyAlignment="1" applyProtection="1" pivotButton="0" quotePrefix="0" xfId="0">
      <alignment horizontal="left" vertical="center"/>
      <protection locked="1" hidden="1"/>
    </xf>
    <xf numFmtId="0" fontId="7" fillId="30" borderId="0" applyAlignment="1" applyProtection="1" pivotButton="0" quotePrefix="0" xfId="0">
      <alignment horizontal="center" vertical="center"/>
      <protection locked="1" hidden="1"/>
    </xf>
    <xf numFmtId="0" fontId="7" fillId="30" borderId="0" applyAlignment="1" applyProtection="1" pivotButton="0" quotePrefix="0" xfId="448">
      <alignment horizontal="center" vertical="center"/>
      <protection locked="1" hidden="1"/>
    </xf>
    <xf numFmtId="0" fontId="7" fillId="30" borderId="0" applyAlignment="1" applyProtection="1" pivotButton="0" quotePrefix="0" xfId="0">
      <alignment horizontal="right" vertical="center"/>
      <protection locked="1" hidden="1"/>
    </xf>
    <xf numFmtId="0" fontId="75" fillId="30" borderId="0" applyAlignment="1" applyProtection="1" pivotButton="0" quotePrefix="0" xfId="448">
      <alignment horizontal="center" vertical="center"/>
      <protection locked="1" hidden="1"/>
    </xf>
    <xf numFmtId="0" fontId="7" fillId="30" borderId="0" applyAlignment="1" applyProtection="1" pivotButton="0" quotePrefix="0" xfId="448">
      <alignment horizontal="left" vertical="center"/>
      <protection locked="1" hidden="1"/>
    </xf>
    <xf numFmtId="0" fontId="7" fillId="30" borderId="16" applyAlignment="1" applyProtection="1" pivotButton="0" quotePrefix="1" xfId="0">
      <alignment horizontal="center" vertical="center"/>
      <protection locked="1" hidden="1"/>
    </xf>
    <xf numFmtId="164" fontId="7" fillId="30" borderId="0" applyAlignment="1" applyProtection="1" pivotButton="0" quotePrefix="0" xfId="0">
      <alignment horizontal="right" vertical="center"/>
      <protection locked="1" hidden="1"/>
    </xf>
    <xf numFmtId="164" fontId="7" fillId="30" borderId="16" applyAlignment="1" applyProtection="1" pivotButton="0" quotePrefix="0" xfId="0">
      <alignment horizontal="right" vertical="center"/>
      <protection locked="1" hidden="1"/>
    </xf>
    <xf numFmtId="1" fontId="12" fillId="30" borderId="0" applyAlignment="1" applyProtection="1" pivotButton="0" quotePrefix="0" xfId="448">
      <alignment horizontal="center" vertical="center"/>
      <protection locked="1" hidden="1"/>
    </xf>
    <xf numFmtId="1" fontId="7" fillId="30" borderId="0" applyAlignment="1" applyProtection="1" pivotButton="0" quotePrefix="0" xfId="448">
      <alignment horizontal="center" vertical="center"/>
      <protection locked="1" hidden="1"/>
    </xf>
    <xf numFmtId="0" fontId="12" fillId="30" borderId="16" applyAlignment="1" applyProtection="1" pivotButton="0" quotePrefix="1" xfId="0">
      <alignment horizontal="center" vertical="center"/>
      <protection locked="1" hidden="1"/>
    </xf>
    <xf numFmtId="164" fontId="12" fillId="30" borderId="0" applyAlignment="1" applyProtection="1" pivotButton="0" quotePrefix="0" xfId="0">
      <alignment horizontal="right" vertical="center"/>
      <protection locked="1" hidden="1"/>
    </xf>
    <xf numFmtId="164" fontId="12" fillId="30" borderId="16" applyAlignment="1" applyProtection="1" pivotButton="0" quotePrefix="0" xfId="0">
      <alignment horizontal="right" vertical="center"/>
      <protection locked="1" hidden="1"/>
    </xf>
    <xf numFmtId="167" fontId="7" fillId="30" borderId="16" applyAlignment="1" applyProtection="1" pivotButton="0" quotePrefix="0" xfId="0">
      <alignment horizontal="center" vertical="center"/>
      <protection locked="1" hidden="1"/>
    </xf>
    <xf numFmtId="171" fontId="7" fillId="30" borderId="30" applyAlignment="1" applyProtection="1" pivotButton="0" quotePrefix="0" xfId="421">
      <alignment horizontal="center" vertical="center"/>
      <protection locked="1" hidden="1"/>
    </xf>
    <xf numFmtId="164" fontId="7" fillId="30" borderId="18" applyAlignment="1" applyProtection="1" pivotButton="0" quotePrefix="0" xfId="0">
      <alignment horizontal="right" vertical="center"/>
      <protection locked="1" hidden="1"/>
    </xf>
    <xf numFmtId="164" fontId="7" fillId="30" borderId="0" applyAlignment="1" applyProtection="1" pivotButton="0" quotePrefix="0" xfId="0">
      <alignment horizontal="right" vertical="center"/>
      <protection locked="0" hidden="0"/>
    </xf>
    <xf numFmtId="0" fontId="7" fillId="30" borderId="30" applyAlignment="1" pivotButton="0" quotePrefix="0" xfId="0">
      <alignment vertical="center" shrinkToFit="1"/>
    </xf>
    <xf numFmtId="167" fontId="7" fillId="30" borderId="23" applyAlignment="1" applyProtection="1" pivotButton="0" quotePrefix="0" xfId="0">
      <alignment horizontal="center" vertical="center"/>
      <protection locked="1" hidden="1"/>
    </xf>
    <xf numFmtId="164" fontId="7" fillId="30" borderId="19" applyAlignment="1" applyProtection="1" pivotButton="0" quotePrefix="0" xfId="0">
      <alignment horizontal="right" vertical="center"/>
      <protection locked="1" hidden="1"/>
    </xf>
    <xf numFmtId="164" fontId="7" fillId="30" borderId="4" applyAlignment="1" applyProtection="1" pivotButton="0" quotePrefix="0" xfId="0">
      <alignment horizontal="right" vertical="center"/>
      <protection locked="1" hidden="1"/>
    </xf>
    <xf numFmtId="164" fontId="7" fillId="30" borderId="4" applyAlignment="1" applyProtection="1" pivotButton="0" quotePrefix="0" xfId="0">
      <alignment horizontal="right" vertical="center"/>
      <protection locked="0" hidden="0"/>
    </xf>
    <xf numFmtId="0" fontId="7" fillId="30" borderId="45" applyAlignment="1" pivotButton="0" quotePrefix="0" xfId="0">
      <alignment vertical="center" shrinkToFit="1"/>
    </xf>
    <xf numFmtId="1" fontId="7" fillId="30" borderId="0" applyAlignment="1" applyProtection="1" pivotButton="0" quotePrefix="0" xfId="448">
      <alignment horizontal="left" vertical="center"/>
      <protection locked="0" hidden="0"/>
    </xf>
    <xf numFmtId="167" fontId="7" fillId="30" borderId="0" applyAlignment="1" applyProtection="1" pivotButton="0" quotePrefix="0" xfId="0">
      <alignment horizontal="left" vertical="center"/>
      <protection locked="0" hidden="0"/>
    </xf>
    <xf numFmtId="1" fontId="7" fillId="30" borderId="0" applyAlignment="1" applyProtection="1" pivotButton="0" quotePrefix="0" xfId="448">
      <alignment horizontal="right" vertical="center"/>
      <protection locked="0" hidden="0"/>
    </xf>
    <xf numFmtId="1" fontId="7" fillId="30" borderId="17" applyAlignment="1" applyProtection="1" pivotButton="0" quotePrefix="0" xfId="448">
      <alignment horizontal="left" vertical="center" wrapText="1"/>
      <protection locked="0" hidden="0"/>
    </xf>
    <xf numFmtId="1" fontId="7" fillId="30" borderId="0" applyAlignment="1" applyProtection="1" pivotButton="0" quotePrefix="0" xfId="448">
      <alignment horizontal="left" vertical="center"/>
      <protection locked="1" hidden="1"/>
    </xf>
    <xf numFmtId="0" fontId="7" fillId="30" borderId="0" applyAlignment="1" pivotButton="0" quotePrefix="0" xfId="0">
      <alignment horizontal="right" vertical="center"/>
    </xf>
    <xf numFmtId="0" fontId="7" fillId="30" borderId="0" applyAlignment="1" pivotButton="0" quotePrefix="0" xfId="449">
      <alignment horizontal="left" vertical="center"/>
    </xf>
    <xf numFmtId="0" fontId="7" fillId="30" borderId="0" applyAlignment="1" pivotButton="0" quotePrefix="0" xfId="0">
      <alignment horizontal="left" vertical="center"/>
    </xf>
    <xf numFmtId="0" fontId="7" fillId="30" borderId="0" applyAlignment="1" pivotButton="0" quotePrefix="0" xfId="449">
      <alignment horizontal="right" vertical="center"/>
    </xf>
    <xf numFmtId="164" fontId="7" fillId="30" borderId="0" applyAlignment="1" pivotButton="0" quotePrefix="0" xfId="0">
      <alignment horizontal="right" vertical="center"/>
    </xf>
    <xf numFmtId="164" fontId="7" fillId="30" borderId="46" applyAlignment="1" pivotButton="0" quotePrefix="0" xfId="0">
      <alignment vertical="center"/>
    </xf>
    <xf numFmtId="0" fontId="12" fillId="30" borderId="16" applyAlignment="1" pivotButton="0" quotePrefix="0" xfId="0">
      <alignment horizontal="center" vertical="center"/>
    </xf>
    <xf numFmtId="164" fontId="12" fillId="30" borderId="46" applyAlignment="1" pivotButton="0" quotePrefix="0" xfId="0">
      <alignment vertical="center"/>
    </xf>
    <xf numFmtId="0" fontId="7" fillId="30" borderId="23" applyAlignment="1" pivotButton="0" quotePrefix="0" xfId="0">
      <alignment horizontal="center" vertical="center"/>
    </xf>
    <xf numFmtId="164" fontId="7" fillId="30" borderId="4" applyAlignment="1" pivotButton="0" quotePrefix="0" xfId="0">
      <alignment vertical="center"/>
    </xf>
    <xf numFmtId="164" fontId="7" fillId="30" borderId="40" applyAlignment="1" pivotButton="0" quotePrefix="0" xfId="0">
      <alignment vertical="center"/>
    </xf>
    <xf numFmtId="164" fontId="7" fillId="30" borderId="47" applyAlignment="1" pivotButton="0" quotePrefix="0" xfId="0">
      <alignment vertical="center"/>
    </xf>
    <xf numFmtId="0" fontId="7" fillId="30" borderId="17" applyAlignment="1" pivotButton="0" quotePrefix="0" xfId="0">
      <alignment vertical="center"/>
    </xf>
    <xf numFmtId="0" fontId="7" fillId="30" borderId="0" applyAlignment="1" pivotButton="0" quotePrefix="0" xfId="442">
      <alignment horizontal="right" vertical="center"/>
    </xf>
    <xf numFmtId="0" fontId="7" fillId="30" borderId="22" applyAlignment="1" pivotButton="0" quotePrefix="0" xfId="442">
      <alignment horizontal="center" vertical="center" wrapText="1"/>
    </xf>
    <xf numFmtId="0" fontId="7" fillId="30" borderId="16" applyAlignment="1" pivotButton="0" quotePrefix="1" xfId="442">
      <alignment horizontal="center" vertical="center"/>
    </xf>
    <xf numFmtId="164" fontId="7" fillId="30" borderId="16" applyAlignment="1" pivotButton="0" quotePrefix="0" xfId="442">
      <alignment horizontal="right" vertical="center"/>
    </xf>
    <xf numFmtId="0" fontId="12" fillId="30" borderId="0" applyAlignment="1" pivotButton="0" quotePrefix="0" xfId="442">
      <alignment horizontal="center" vertical="center"/>
    </xf>
    <xf numFmtId="0" fontId="12" fillId="30" borderId="16" applyAlignment="1" pivotButton="0" quotePrefix="1" xfId="442">
      <alignment horizontal="center" vertical="center"/>
    </xf>
    <xf numFmtId="164" fontId="12" fillId="30" borderId="4" applyAlignment="1" pivotButton="0" quotePrefix="0" xfId="442">
      <alignment horizontal="right" vertical="center"/>
    </xf>
    <xf numFmtId="164" fontId="12" fillId="30" borderId="23" applyAlignment="1" pivotButton="0" quotePrefix="0" xfId="442">
      <alignment horizontal="right" vertical="center"/>
    </xf>
    <xf numFmtId="0" fontId="7" fillId="30" borderId="17" applyAlignment="1" pivotButton="0" quotePrefix="0" xfId="449">
      <alignment vertical="center"/>
    </xf>
    <xf numFmtId="0" fontId="7" fillId="30" borderId="0" applyAlignment="1" pivotButton="0" quotePrefix="0" xfId="0">
      <alignment horizontal="center" vertical="center"/>
    </xf>
    <xf numFmtId="0" fontId="1" fillId="30" borderId="17" applyAlignment="1" pivotButton="0" quotePrefix="0" xfId="449">
      <alignment horizontal="left" vertical="center"/>
    </xf>
    <xf numFmtId="0" fontId="1" fillId="30" borderId="17" applyAlignment="1" pivotButton="0" quotePrefix="0" xfId="442">
      <alignment horizontal="left" vertical="center"/>
    </xf>
    <xf numFmtId="0" fontId="1" fillId="30" borderId="17" applyAlignment="1" pivotButton="0" quotePrefix="0" xfId="442">
      <alignment horizontal="right" vertical="center"/>
    </xf>
    <xf numFmtId="0" fontId="1" fillId="30" borderId="0" applyAlignment="1" pivotButton="0" quotePrefix="0" xfId="442">
      <alignment horizontal="left" vertical="center"/>
    </xf>
    <xf numFmtId="164" fontId="7" fillId="47" borderId="4" applyAlignment="1" pivotButton="0" quotePrefix="0" xfId="0">
      <alignment vertical="center" wrapText="1"/>
    </xf>
    <xf numFmtId="164" fontId="7" fillId="30" borderId="0" applyAlignment="1" applyProtection="1" pivotButton="0" quotePrefix="0" xfId="0">
      <alignment horizontal="right" vertical="center"/>
      <protection locked="0" hidden="0"/>
    </xf>
    <xf numFmtId="164" fontId="7" fillId="30" borderId="0" applyAlignment="1" applyProtection="1" pivotButton="0" quotePrefix="0" xfId="0">
      <alignment horizontal="right" vertical="center"/>
      <protection locked="1" hidden="1"/>
    </xf>
    <xf numFmtId="0" fontId="7" fillId="0" borderId="29" applyAlignment="1" pivotButton="0" quotePrefix="0" xfId="0">
      <alignment horizontal="center" vertical="center" wrapText="1"/>
    </xf>
    <xf numFmtId="0" fontId="7" fillId="0" borderId="22" applyAlignment="1" pivotButton="0" quotePrefix="0" xfId="0">
      <alignment horizontal="center" vertical="center" wrapText="1"/>
    </xf>
    <xf numFmtId="0" fontId="7" fillId="0" borderId="0" applyAlignment="1" pivotButton="0" quotePrefix="0" xfId="0">
      <alignment vertical="center" shrinkToFit="1"/>
    </xf>
    <xf numFmtId="0" fontId="6" fillId="30" borderId="16" applyAlignment="1" pivotButton="0" quotePrefix="0" xfId="0">
      <alignment horizontal="center" vertical="center"/>
    </xf>
    <xf numFmtId="0" fontId="6" fillId="30" borderId="18" applyAlignment="1" pivotButton="0" quotePrefix="0" xfId="0">
      <alignment horizontal="center" vertical="center"/>
    </xf>
    <xf numFmtId="164" fontId="12" fillId="30" borderId="0" applyAlignment="1" pivotButton="0" quotePrefix="0" xfId="442">
      <alignment horizontal="right" vertical="center"/>
    </xf>
    <xf numFmtId="164" fontId="12" fillId="30" borderId="16" applyAlignment="1" pivotButton="0" quotePrefix="0" xfId="442">
      <alignment horizontal="right" vertical="center"/>
    </xf>
    <xf numFmtId="0" fontId="7" fillId="30" borderId="48" applyAlignment="1" pivotButton="0" quotePrefix="1" xfId="424">
      <alignment horizontal="center" vertical="center"/>
    </xf>
    <xf numFmtId="0" fontId="7" fillId="30" borderId="49" applyAlignment="1" pivotButton="0" quotePrefix="1" xfId="424">
      <alignment horizontal="center" vertical="center"/>
    </xf>
    <xf numFmtId="0" fontId="12" fillId="30" borderId="48" applyAlignment="1" pivotButton="0" quotePrefix="1" xfId="424">
      <alignment horizontal="center" vertical="center"/>
    </xf>
    <xf numFmtId="0" fontId="12" fillId="30" borderId="49" applyAlignment="1" pivotButton="0" quotePrefix="1" xfId="424">
      <alignment horizontal="center" vertical="center"/>
    </xf>
    <xf numFmtId="171" fontId="7" fillId="30" borderId="48" applyAlignment="1" pivotButton="0" quotePrefix="0" xfId="424">
      <alignment horizontal="center" vertical="center"/>
    </xf>
    <xf numFmtId="171" fontId="7" fillId="30" borderId="50" applyAlignment="1" pivotButton="0" quotePrefix="0" xfId="424">
      <alignment horizontal="center" vertical="center"/>
    </xf>
    <xf numFmtId="171" fontId="7" fillId="30" borderId="50" applyAlignment="1" pivotButton="0" quotePrefix="0" xfId="424">
      <alignment horizontal="center" vertical="center" shrinkToFit="1"/>
    </xf>
    <xf numFmtId="171" fontId="7" fillId="30" borderId="51" applyAlignment="1" pivotButton="0" quotePrefix="0" xfId="424">
      <alignment horizontal="center" vertical="center"/>
    </xf>
    <xf numFmtId="171" fontId="7" fillId="30" borderId="52" applyAlignment="1" pivotButton="0" quotePrefix="0" xfId="424">
      <alignment horizontal="center" vertical="center" shrinkToFit="1"/>
    </xf>
    <xf numFmtId="0" fontId="7" fillId="0" borderId="53" applyAlignment="1" pivotButton="0" quotePrefix="0" xfId="0">
      <alignment horizontal="center" vertical="center" wrapText="1"/>
    </xf>
    <xf numFmtId="0" fontId="7" fillId="0" borderId="42" applyAlignment="1" pivotButton="0" quotePrefix="0" xfId="424">
      <alignment horizontal="center" vertical="center" wrapText="1"/>
    </xf>
    <xf numFmtId="0" fontId="86" fillId="30" borderId="0" applyAlignment="1" applyProtection="1" pivotButton="0" quotePrefix="0" xfId="0">
      <alignment horizontal="left" vertical="center"/>
      <protection locked="1" hidden="1"/>
    </xf>
    <xf numFmtId="0" fontId="86" fillId="30" borderId="0" applyAlignment="1" applyProtection="1" pivotButton="0" quotePrefix="0" xfId="0">
      <alignment horizontal="right" vertical="center"/>
      <protection locked="1" hidden="1"/>
    </xf>
    <xf numFmtId="0" fontId="86" fillId="30" borderId="0" applyAlignment="1" applyProtection="1" pivotButton="0" quotePrefix="0" xfId="424">
      <alignment horizontal="center" vertical="center"/>
      <protection locked="1" hidden="1"/>
    </xf>
    <xf numFmtId="0" fontId="91" fillId="30" borderId="0" applyAlignment="1" applyProtection="1" pivotButton="0" quotePrefix="0" xfId="0">
      <alignment horizontal="center" vertical="center"/>
      <protection locked="1" hidden="1"/>
    </xf>
    <xf numFmtId="0" fontId="92" fillId="30" borderId="0" applyAlignment="1" applyProtection="1" pivotButton="0" quotePrefix="0" xfId="0">
      <alignment horizontal="center" vertical="center"/>
      <protection locked="1" hidden="1"/>
    </xf>
    <xf numFmtId="0" fontId="86" fillId="30" borderId="0" applyAlignment="1" applyProtection="1" pivotButton="0" quotePrefix="0" xfId="424">
      <alignment horizontal="left" vertical="center"/>
      <protection locked="1" hidden="1"/>
    </xf>
    <xf numFmtId="164" fontId="7" fillId="0" borderId="0" applyAlignment="1" pivotButton="0" quotePrefix="0" xfId="0">
      <alignment horizontal="center" vertical="center"/>
    </xf>
    <xf numFmtId="164" fontId="7" fillId="0" borderId="16" applyAlignment="1" pivotButton="0" quotePrefix="0" xfId="0">
      <alignment vertical="center"/>
    </xf>
    <xf numFmtId="0" fontId="7" fillId="0" borderId="18" applyAlignment="1" pivotButton="0" quotePrefix="0" xfId="0">
      <alignment horizontal="left" vertical="center" shrinkToFit="1"/>
    </xf>
    <xf numFmtId="0" fontId="7" fillId="0" borderId="16" applyAlignment="1" pivotButton="0" quotePrefix="0" xfId="0">
      <alignment horizontal="center" vertical="center"/>
    </xf>
    <xf numFmtId="0" fontId="7" fillId="0" borderId="45" applyAlignment="1" pivotButton="0" quotePrefix="0" xfId="0">
      <alignment vertical="center" shrinkToFit="1"/>
    </xf>
    <xf numFmtId="0" fontId="93" fillId="30" borderId="17" applyAlignment="1" applyProtection="1" pivotButton="0" quotePrefix="0" xfId="0">
      <alignment horizontal="left" vertical="center"/>
      <protection locked="1" hidden="1"/>
    </xf>
    <xf numFmtId="0" fontId="93" fillId="30" borderId="17" applyAlignment="1" applyProtection="1" pivotButton="0" quotePrefix="0" xfId="0">
      <alignment horizontal="right" vertical="center"/>
      <protection locked="1" hidden="1"/>
    </xf>
    <xf numFmtId="0" fontId="93" fillId="30" borderId="17" applyAlignment="1" applyProtection="1" pivotButton="0" quotePrefix="0" xfId="424">
      <alignment horizontal="left" vertical="center"/>
      <protection locked="1" hidden="1"/>
    </xf>
    <xf numFmtId="0" fontId="93" fillId="30" borderId="0" applyAlignment="1" applyProtection="1" pivotButton="0" quotePrefix="0" xfId="0">
      <alignment horizontal="left" vertical="center"/>
      <protection locked="1" hidden="1"/>
    </xf>
    <xf numFmtId="0" fontId="1" fillId="0" borderId="0" applyAlignment="1" pivotButton="0" quotePrefix="0" xfId="0">
      <alignment vertical="center"/>
    </xf>
    <xf numFmtId="0" fontId="7" fillId="0" borderId="16" applyAlignment="1" pivotButton="0" quotePrefix="0" xfId="0">
      <alignment vertical="center" shrinkToFit="1"/>
    </xf>
    <xf numFmtId="0" fontId="7" fillId="0" borderId="4" applyAlignment="1" pivotButton="0" quotePrefix="0" xfId="0">
      <alignment horizontal="center" vertical="center"/>
    </xf>
    <xf numFmtId="0" fontId="7" fillId="0" borderId="23" applyAlignment="1" pivotButton="0" quotePrefix="0" xfId="0">
      <alignment vertical="center" shrinkToFit="1"/>
    </xf>
    <xf numFmtId="0" fontId="93" fillId="30" borderId="0" applyAlignment="1" applyProtection="1" pivotButton="0" quotePrefix="0" xfId="0">
      <alignment horizontal="right" vertical="center"/>
      <protection locked="1" hidden="1"/>
    </xf>
    <xf numFmtId="0" fontId="93" fillId="30" borderId="0" applyAlignment="1" applyProtection="1" pivotButton="0" quotePrefix="0" xfId="0">
      <alignment horizontal="left" vertical="center"/>
      <protection locked="1" hidden="1"/>
    </xf>
    <xf numFmtId="0" fontId="7" fillId="0" borderId="30" applyAlignment="1" pivotButton="0" quotePrefix="0" xfId="0">
      <alignment vertical="center" shrinkToFit="1"/>
    </xf>
    <xf numFmtId="0" fontId="12" fillId="0" borderId="4" applyAlignment="1" pivotButton="0" quotePrefix="0" xfId="0">
      <alignment horizontal="center" vertical="center" shrinkToFit="1"/>
    </xf>
    <xf numFmtId="164" fontId="12" fillId="0" borderId="19" applyAlignment="1" pivotButton="0" quotePrefix="0" xfId="0">
      <alignment vertical="center" shrinkToFit="1"/>
    </xf>
    <xf numFmtId="164" fontId="12" fillId="0" borderId="0" applyAlignment="1" pivotButton="0" quotePrefix="0" xfId="0">
      <alignment vertical="center" shrinkToFit="1"/>
    </xf>
    <xf numFmtId="164" fontId="12" fillId="0" borderId="4" applyAlignment="1" pivotButton="0" quotePrefix="0" xfId="0">
      <alignment vertical="center" shrinkToFit="1"/>
    </xf>
    <xf numFmtId="0" fontId="13" fillId="0" borderId="23" applyAlignment="1" pivotButton="0" quotePrefix="0" xfId="0">
      <alignment horizontal="center" vertical="center"/>
    </xf>
    <xf numFmtId="164" fontId="12" fillId="0" borderId="4" applyAlignment="1" pivotButton="0" quotePrefix="0" xfId="0">
      <alignment vertical="center"/>
    </xf>
    <xf numFmtId="0" fontId="13" fillId="0" borderId="19" applyAlignment="1" pivotButton="0" quotePrefix="0" xfId="0">
      <alignment horizontal="center" vertical="center"/>
    </xf>
    <xf numFmtId="0" fontId="12" fillId="30" borderId="4" applyAlignment="1" pivotButton="0" quotePrefix="0" xfId="0">
      <alignment horizontal="center" vertical="center"/>
    </xf>
    <xf numFmtId="0" fontId="12" fillId="0" borderId="4" applyAlignment="1" pivotButton="0" quotePrefix="0" xfId="0">
      <alignment horizontal="center" vertical="center"/>
    </xf>
    <xf numFmtId="0" fontId="7" fillId="0" borderId="16" applyAlignment="1" pivotButton="0" quotePrefix="0" xfId="442">
      <alignment horizontal="center" vertical="center"/>
    </xf>
    <xf numFmtId="164" fontId="7" fillId="0" borderId="0" applyAlignment="1" pivotButton="0" quotePrefix="0" xfId="442">
      <alignment horizontal="right" vertical="center"/>
    </xf>
    <xf numFmtId="0" fontId="7" fillId="0" borderId="23" applyAlignment="1" pivotButton="0" quotePrefix="0" xfId="442">
      <alignment horizontal="center" vertical="center"/>
    </xf>
    <xf numFmtId="0" fontId="80" fillId="0" borderId="0" applyAlignment="1" pivotButton="0" quotePrefix="0" xfId="433">
      <alignment vertical="center"/>
    </xf>
    <xf numFmtId="164" fontId="12" fillId="47" borderId="4" applyAlignment="1" pivotButton="0" quotePrefix="0" xfId="0">
      <alignment horizontal="center" vertical="center"/>
    </xf>
    <xf numFmtId="164" fontId="7" fillId="47" borderId="4" applyAlignment="1" pivotButton="0" quotePrefix="0" xfId="0">
      <alignment horizontal="center" vertical="center"/>
    </xf>
    <xf numFmtId="0" fontId="7" fillId="30" borderId="20" applyAlignment="1" pivotButton="0" quotePrefix="0" xfId="424">
      <alignment horizontal="center" vertical="center" wrapText="1"/>
    </xf>
    <xf numFmtId="0" fontId="7" fillId="0" borderId="0" applyAlignment="1" pivotButton="0" quotePrefix="0" xfId="0">
      <alignment horizontal="center" vertical="center"/>
    </xf>
    <xf numFmtId="0" fontId="6" fillId="0" borderId="48" applyAlignment="1" pivotButton="0" quotePrefix="0" xfId="0">
      <alignment horizontal="center" vertical="center"/>
    </xf>
    <xf numFmtId="0" fontId="7" fillId="0" borderId="50" applyAlignment="1" pivotButton="0" quotePrefix="0" xfId="0">
      <alignment horizontal="left" vertical="center" shrinkToFit="1"/>
    </xf>
    <xf numFmtId="0" fontId="7" fillId="0" borderId="50" applyAlignment="1" pivotButton="0" quotePrefix="0" xfId="0">
      <alignment vertical="center" shrinkToFit="1"/>
    </xf>
    <xf numFmtId="0" fontId="6" fillId="0" borderId="51" applyAlignment="1" pivotButton="0" quotePrefix="0" xfId="0">
      <alignment horizontal="center" vertical="center"/>
    </xf>
    <xf numFmtId="164" fontId="7" fillId="0" borderId="4" applyAlignment="1" pivotButton="0" quotePrefix="0" xfId="0">
      <alignment vertical="center"/>
    </xf>
    <xf numFmtId="0" fontId="7" fillId="0" borderId="52" applyAlignment="1" pivotButton="0" quotePrefix="0" xfId="0">
      <alignment vertical="center" shrinkToFit="1"/>
    </xf>
    <xf numFmtId="0" fontId="12" fillId="0" borderId="0" applyAlignment="1" pivotButton="0" quotePrefix="0" xfId="0">
      <alignment horizontal="center" vertical="center"/>
    </xf>
    <xf numFmtId="0" fontId="12" fillId="0" borderId="16" applyAlignment="1" pivotButton="0" quotePrefix="0" xfId="0">
      <alignment horizontal="center" vertical="center"/>
    </xf>
    <xf numFmtId="0" fontId="7" fillId="30" borderId="16" applyAlignment="1" pivotButton="0" quotePrefix="0" xfId="442">
      <alignment horizontal="center" vertical="center"/>
    </xf>
    <xf numFmtId="164" fontId="7" fillId="47" borderId="0" applyAlignment="1" pivotButton="0" quotePrefix="0" xfId="0">
      <alignment vertical="center" shrinkToFit="1"/>
    </xf>
    <xf numFmtId="164" fontId="7" fillId="47" borderId="0" applyAlignment="1" pivotButton="0" quotePrefix="0" xfId="442">
      <alignment horizontal="center" vertical="center"/>
    </xf>
    <xf numFmtId="0" fontId="7" fillId="30" borderId="50" applyAlignment="1" pivotButton="0" quotePrefix="0" xfId="442">
      <alignment horizontal="center" vertical="center"/>
    </xf>
    <xf numFmtId="0" fontId="7" fillId="30" borderId="23" applyAlignment="1" pivotButton="0" quotePrefix="0" xfId="442">
      <alignment horizontal="center" vertical="center"/>
    </xf>
    <xf numFmtId="0" fontId="7" fillId="30" borderId="52" applyAlignment="1" pivotButton="0" quotePrefix="0" xfId="442">
      <alignment horizontal="center" vertical="center"/>
    </xf>
    <xf numFmtId="0" fontId="12" fillId="0" borderId="23" applyAlignment="1" pivotButton="0" quotePrefix="0" xfId="0">
      <alignment horizontal="center" vertical="center"/>
    </xf>
    <xf numFmtId="164" fontId="12" fillId="0" borderId="0" applyAlignment="1" pivotButton="0" quotePrefix="0" xfId="0">
      <alignment vertical="center"/>
    </xf>
    <xf numFmtId="0" fontId="12" fillId="0" borderId="19" applyAlignment="1" pivotButton="0" quotePrefix="0" xfId="0">
      <alignment vertical="center" shrinkToFit="1"/>
    </xf>
    <xf numFmtId="0" fontId="7" fillId="47" borderId="16" applyAlignment="1" pivotButton="0" quotePrefix="0" xfId="0">
      <alignment horizontal="center" vertical="center"/>
    </xf>
    <xf numFmtId="0" fontId="7" fillId="47" borderId="18" applyAlignment="1" pivotButton="0" quotePrefix="0" xfId="0">
      <alignment vertical="center" shrinkToFit="1"/>
    </xf>
    <xf numFmtId="0" fontId="7" fillId="47" borderId="23" applyAlignment="1" pivotButton="0" quotePrefix="0" xfId="0">
      <alignment horizontal="center" vertical="center"/>
    </xf>
    <xf numFmtId="0" fontId="7" fillId="47" borderId="19" applyAlignment="1" pivotButton="0" quotePrefix="0" xfId="0">
      <alignment vertical="center" shrinkToFit="1"/>
    </xf>
    <xf numFmtId="0" fontId="6" fillId="0" borderId="16" applyAlignment="1" pivotButton="0" quotePrefix="0" xfId="0">
      <alignment horizontal="center" vertical="center"/>
    </xf>
    <xf numFmtId="0" fontId="6" fillId="0" borderId="0" applyAlignment="1" pivotButton="0" quotePrefix="0" xfId="0">
      <alignment horizontal="center" vertical="center"/>
    </xf>
    <xf numFmtId="164" fontId="13" fillId="30" borderId="0" applyAlignment="1" pivotButton="0" quotePrefix="0" xfId="438">
      <alignment horizontal="center" vertical="center" wrapText="1"/>
    </xf>
    <xf numFmtId="164" fontId="13" fillId="30" borderId="0" applyAlignment="1" pivotButton="0" quotePrefix="0" xfId="438">
      <alignment horizontal="center" vertical="center"/>
    </xf>
    <xf numFmtId="168" fontId="13" fillId="30" borderId="0" applyAlignment="1" pivotButton="0" quotePrefix="0" xfId="438">
      <alignment horizontal="right" vertical="center"/>
    </xf>
    <xf numFmtId="0" fontId="13" fillId="30" borderId="49" applyAlignment="1" pivotButton="0" quotePrefix="0" xfId="0">
      <alignment horizontal="center" vertical="center"/>
    </xf>
    <xf numFmtId="164" fontId="7" fillId="30" borderId="0" applyAlignment="1" pivotButton="0" quotePrefix="0" xfId="438">
      <alignment horizontal="center" vertical="center" wrapText="1"/>
    </xf>
    <xf numFmtId="0" fontId="7" fillId="30" borderId="0" applyAlignment="1" pivotButton="0" quotePrefix="0" xfId="438">
      <alignment horizontal="center" vertical="center" wrapText="1"/>
    </xf>
    <xf numFmtId="0" fontId="7" fillId="30" borderId="0" applyAlignment="1" pivotButton="0" quotePrefix="0" xfId="438">
      <alignment horizontal="center" vertical="center"/>
    </xf>
    <xf numFmtId="168" fontId="7" fillId="30" borderId="0" applyAlignment="1" pivotButton="0" quotePrefix="0" xfId="438">
      <alignment horizontal="right" vertical="center"/>
    </xf>
    <xf numFmtId="0" fontId="7" fillId="30" borderId="49" applyAlignment="1" pivotButton="0" quotePrefix="0" xfId="0">
      <alignment horizontal="center" vertical="center"/>
    </xf>
    <xf numFmtId="164" fontId="7" fillId="47" borderId="0" applyAlignment="1" pivotButton="0" quotePrefix="0" xfId="438">
      <alignment horizontal="center" vertical="center"/>
    </xf>
    <xf numFmtId="164" fontId="7" fillId="0" borderId="0" applyAlignment="1" pivotButton="0" quotePrefix="0" xfId="438">
      <alignment horizontal="center" vertical="center" wrapText="1"/>
    </xf>
    <xf numFmtId="168" fontId="7" fillId="47" borderId="0" applyAlignment="1" pivotButton="0" quotePrefix="0" xfId="438">
      <alignment horizontal="right" vertical="center"/>
    </xf>
    <xf numFmtId="0" fontId="7" fillId="0" borderId="54" applyAlignment="1" pivotButton="0" quotePrefix="0" xfId="424">
      <alignment horizontal="center" vertical="center" wrapText="1"/>
    </xf>
    <xf numFmtId="164" fontId="7" fillId="0" borderId="4" applyAlignment="1" pivotButton="0" quotePrefix="0" xfId="438">
      <alignment horizontal="center" vertical="center" wrapText="1"/>
    </xf>
    <xf numFmtId="164" fontId="12" fillId="0" borderId="4" applyAlignment="1" pivotButton="0" quotePrefix="0" xfId="0">
      <alignment horizontal="right" vertical="center"/>
    </xf>
    <xf numFmtId="164" fontId="12" fillId="0" borderId="19" applyAlignment="1" pivotButton="0" quotePrefix="0" xfId="377">
      <alignment horizontal="center" vertical="center" shrinkToFit="1"/>
    </xf>
    <xf numFmtId="164" fontId="12" fillId="47" borderId="4" applyAlignment="1" pivotButton="0" quotePrefix="0" xfId="384">
      <alignment horizontal="center" vertical="center" shrinkToFit="1"/>
    </xf>
    <xf numFmtId="0" fontId="12" fillId="0" borderId="45" applyAlignment="1" pivotButton="0" quotePrefix="0" xfId="0">
      <alignment horizontal="center" vertical="center"/>
    </xf>
    <xf numFmtId="0" fontId="6" fillId="30" borderId="16" applyAlignment="1" pivotButton="0" quotePrefix="1" xfId="442">
      <alignment horizontal="center" vertical="center"/>
    </xf>
    <xf numFmtId="164" fontId="6" fillId="30" borderId="0" applyAlignment="1" pivotButton="0" quotePrefix="0" xfId="442">
      <alignment horizontal="right" vertical="center"/>
    </xf>
    <xf numFmtId="0" fontId="6" fillId="30" borderId="30" applyAlignment="1" pivotButton="0" quotePrefix="1" xfId="442">
      <alignment horizontal="center" vertical="center"/>
    </xf>
    <xf numFmtId="0" fontId="13" fillId="30" borderId="16" applyAlignment="1" pivotButton="0" quotePrefix="1" xfId="442">
      <alignment horizontal="center" vertical="center"/>
    </xf>
    <xf numFmtId="164" fontId="13" fillId="30" borderId="0" applyAlignment="1" pivotButton="0" quotePrefix="0" xfId="442">
      <alignment horizontal="right" vertical="center"/>
    </xf>
    <xf numFmtId="0" fontId="13" fillId="30" borderId="30" applyAlignment="1" pivotButton="0" quotePrefix="1" xfId="442">
      <alignment horizontal="center" vertical="center"/>
    </xf>
    <xf numFmtId="164" fontId="7" fillId="0" borderId="0" applyAlignment="1" pivotButton="0" quotePrefix="1" xfId="442">
      <alignment horizontal="right" vertical="center"/>
    </xf>
    <xf numFmtId="0" fontId="7" fillId="30" borderId="18" applyAlignment="1" pivotButton="0" quotePrefix="0" xfId="442">
      <alignment horizontal="left" vertical="center"/>
    </xf>
    <xf numFmtId="0" fontId="7" fillId="30" borderId="45" applyAlignment="1" pivotButton="0" quotePrefix="0" xfId="0">
      <alignment horizontal="center" vertical="center" shrinkToFit="1"/>
    </xf>
    <xf numFmtId="164" fontId="7" fillId="0" borderId="4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 shrinkToFit="1"/>
    </xf>
    <xf numFmtId="164" fontId="7" fillId="0" borderId="18" applyAlignment="1" pivotButton="0" quotePrefix="0" xfId="0">
      <alignment vertical="center" shrinkToFit="1"/>
    </xf>
    <xf numFmtId="164" fontId="7" fillId="0" borderId="0" applyAlignment="1" pivotButton="0" quotePrefix="0" xfId="0">
      <alignment vertical="center" shrinkToFit="1"/>
    </xf>
    <xf numFmtId="164" fontId="12" fillId="0" borderId="18" applyAlignment="1" pivotButton="0" quotePrefix="0" xfId="0">
      <alignment vertical="center" shrinkToFit="1"/>
    </xf>
    <xf numFmtId="0" fontId="7" fillId="0" borderId="19" applyAlignment="1" pivotButton="0" quotePrefix="0" xfId="0">
      <alignment horizontal="left" vertical="center" shrinkToFit="1"/>
    </xf>
    <xf numFmtId="164" fontId="7" fillId="0" borderId="18" applyAlignment="1" pivotButton="0" quotePrefix="0" xfId="0">
      <alignment horizontal="center" vertical="center"/>
    </xf>
    <xf numFmtId="164" fontId="7" fillId="0" borderId="18" applyAlignment="1" pivotButton="0" quotePrefix="0" xfId="0">
      <alignment vertical="center"/>
    </xf>
    <xf numFmtId="164" fontId="7" fillId="47" borderId="0" applyAlignment="1" pivotButton="0" quotePrefix="0" xfId="0">
      <alignment horizontal="right" vertical="center"/>
    </xf>
    <xf numFmtId="0" fontId="7" fillId="0" borderId="0" applyAlignment="1" pivotButton="0" quotePrefix="0" xfId="424">
      <alignment horizontal="center" vertical="center"/>
    </xf>
    <xf numFmtId="164" fontId="12" fillId="0" borderId="18" applyAlignment="1" pivotButton="0" quotePrefix="0" xfId="0">
      <alignment vertical="center"/>
    </xf>
    <xf numFmtId="164" fontId="12" fillId="0" borderId="19" applyAlignment="1" pivotButton="0" quotePrefix="0" xfId="0">
      <alignment vertical="center"/>
    </xf>
    <xf numFmtId="164" fontId="7" fillId="47" borderId="0" applyAlignment="1" pivotButton="0" quotePrefix="0" xfId="432">
      <alignment vertical="center"/>
    </xf>
    <xf numFmtId="0" fontId="6" fillId="0" borderId="4" applyAlignment="1" pivotButton="0" quotePrefix="0" xfId="0">
      <alignment horizontal="left" vertical="center" wrapText="1"/>
    </xf>
    <xf numFmtId="164" fontId="68" fillId="30" borderId="0" applyAlignment="1" applyProtection="1" pivotButton="0" quotePrefix="0" xfId="0">
      <alignment horizontal="right" vertical="center"/>
      <protection locked="1" hidden="1"/>
    </xf>
    <xf numFmtId="172" fontId="68" fillId="30" borderId="0" applyAlignment="1" applyProtection="1" pivotButton="0" quotePrefix="0" xfId="0">
      <alignment horizontal="right" vertical="center"/>
      <protection locked="1" hidden="1"/>
    </xf>
    <xf numFmtId="0" fontId="68" fillId="30" borderId="18" applyAlignment="1" applyProtection="1" pivotButton="0" quotePrefix="1" xfId="0">
      <alignment horizontal="center" vertical="center"/>
      <protection locked="1" hidden="1"/>
    </xf>
    <xf numFmtId="164" fontId="68" fillId="0" borderId="0" applyAlignment="1" pivotButton="0" quotePrefix="0" xfId="0">
      <alignment vertical="center"/>
    </xf>
    <xf numFmtId="164" fontId="68" fillId="30" borderId="0" applyAlignment="1" applyProtection="1" pivotButton="0" quotePrefix="0" xfId="0">
      <alignment vertical="center"/>
      <protection locked="1" hidden="1"/>
    </xf>
    <xf numFmtId="0" fontId="68" fillId="30" borderId="30" applyAlignment="1" applyProtection="1" pivotButton="0" quotePrefix="1" xfId="0">
      <alignment horizontal="center" vertical="center"/>
      <protection locked="1" hidden="1"/>
    </xf>
    <xf numFmtId="0" fontId="68" fillId="30" borderId="0" applyAlignment="1" applyProtection="1" pivotButton="0" quotePrefix="0" xfId="0">
      <alignment horizontal="center" vertical="center"/>
      <protection locked="1" hidden="1"/>
    </xf>
    <xf numFmtId="164" fontId="68" fillId="0" borderId="16" applyAlignment="1" pivotButton="0" quotePrefix="0" xfId="0">
      <alignment vertical="center"/>
    </xf>
    <xf numFmtId="164" fontId="82" fillId="30" borderId="0" applyAlignment="1" applyProtection="1" pivotButton="0" quotePrefix="0" xfId="0">
      <alignment vertical="center"/>
      <protection locked="1" hidden="1"/>
    </xf>
    <xf numFmtId="0" fontId="82" fillId="30" borderId="18" applyAlignment="1" applyProtection="1" pivotButton="0" quotePrefix="1" xfId="0">
      <alignment horizontal="center" vertical="center"/>
      <protection locked="1" hidden="1"/>
    </xf>
    <xf numFmtId="0" fontId="82" fillId="30" borderId="30" applyAlignment="1" applyProtection="1" pivotButton="0" quotePrefix="1" xfId="0">
      <alignment horizontal="center" vertical="center"/>
      <protection locked="1" hidden="1"/>
    </xf>
    <xf numFmtId="164" fontId="82" fillId="30" borderId="0" applyAlignment="1" applyProtection="1" pivotButton="0" quotePrefix="1" xfId="0">
      <alignment horizontal="center" vertical="center"/>
      <protection locked="1" hidden="1"/>
    </xf>
    <xf numFmtId="172" fontId="82" fillId="30" borderId="0" applyAlignment="1" applyProtection="1" pivotButton="0" quotePrefix="0" xfId="0">
      <alignment horizontal="right" vertical="center"/>
      <protection locked="1" hidden="1"/>
    </xf>
    <xf numFmtId="164" fontId="82" fillId="30" borderId="0" applyAlignment="1" applyProtection="1" pivotButton="0" quotePrefix="0" xfId="0">
      <alignment horizontal="right" vertical="center"/>
      <protection locked="1" hidden="1"/>
    </xf>
    <xf numFmtId="0" fontId="82" fillId="30" borderId="0" applyAlignment="1" applyProtection="1" pivotButton="0" quotePrefix="0" xfId="0">
      <alignment horizontal="center" vertical="center"/>
      <protection locked="1" hidden="1"/>
    </xf>
    <xf numFmtId="0" fontId="68" fillId="30" borderId="18" applyAlignment="1" applyProtection="1" pivotButton="0" quotePrefix="0" xfId="422">
      <alignment vertical="center"/>
      <protection locked="1" hidden="1"/>
    </xf>
    <xf numFmtId="0" fontId="68" fillId="30" borderId="16" applyAlignment="1" applyProtection="1" pivotButton="0" quotePrefix="0" xfId="0">
      <alignment horizontal="center" vertical="center"/>
      <protection locked="1" hidden="1"/>
    </xf>
    <xf numFmtId="164" fontId="68" fillId="30" borderId="0" applyAlignment="1" applyProtection="1" pivotButton="0" quotePrefix="0" xfId="0">
      <alignment horizontal="center" vertical="center"/>
      <protection locked="1" hidden="1"/>
    </xf>
    <xf numFmtId="0" fontId="68" fillId="30" borderId="30" applyAlignment="1" applyProtection="1" pivotButton="0" quotePrefix="0" xfId="422">
      <alignment vertical="center"/>
      <protection locked="1" hidden="1"/>
    </xf>
    <xf numFmtId="0" fontId="68" fillId="0" borderId="16" applyAlignment="1" pivotButton="0" quotePrefix="0" xfId="0">
      <alignment horizontal="left" vertical="center" shrinkToFit="1"/>
    </xf>
    <xf numFmtId="164" fontId="68" fillId="47" borderId="0" applyAlignment="1" applyProtection="1" pivotButton="0" quotePrefix="0" xfId="0">
      <alignment vertical="center"/>
      <protection locked="0" hidden="1"/>
    </xf>
    <xf numFmtId="0" fontId="68" fillId="0" borderId="18" applyAlignment="1" pivotButton="0" quotePrefix="0" xfId="0">
      <alignment horizontal="center" vertical="center" shrinkToFit="1"/>
    </xf>
    <xf numFmtId="0" fontId="68" fillId="0" borderId="16" applyAlignment="1" pivotButton="0" quotePrefix="0" xfId="0">
      <alignment horizontal="center" vertical="center"/>
    </xf>
    <xf numFmtId="164" fontId="68" fillId="47" borderId="0" applyAlignment="1" applyProtection="1" pivotButton="0" quotePrefix="0" xfId="0">
      <alignment horizontal="center" vertical="center"/>
      <protection locked="0" hidden="1"/>
    </xf>
    <xf numFmtId="164" fontId="68" fillId="47" borderId="0" applyAlignment="1" applyProtection="1" pivotButton="0" quotePrefix="1" xfId="0">
      <alignment vertical="center"/>
      <protection locked="0" hidden="1"/>
    </xf>
    <xf numFmtId="164" fontId="68" fillId="47" borderId="0" applyAlignment="1" applyProtection="1" pivotButton="0" quotePrefix="1" xfId="0">
      <alignment horizontal="right" vertical="center"/>
      <protection locked="0" hidden="1"/>
    </xf>
    <xf numFmtId="0" fontId="68" fillId="0" borderId="30" applyAlignment="1" pivotButton="0" quotePrefix="0" xfId="0">
      <alignment horizontal="left" vertical="center" shrinkToFit="1"/>
    </xf>
    <xf numFmtId="172" fontId="68" fillId="47" borderId="0" applyAlignment="1" applyProtection="1" pivotButton="0" quotePrefix="1" xfId="0">
      <alignment horizontal="right" vertical="center"/>
      <protection locked="0" hidden="1"/>
    </xf>
    <xf numFmtId="0" fontId="68" fillId="0" borderId="18" applyAlignment="1" pivotButton="0" quotePrefix="0" xfId="0">
      <alignment horizontal="left" vertical="center" shrinkToFit="1"/>
    </xf>
    <xf numFmtId="0" fontId="68" fillId="0" borderId="16" applyAlignment="1" pivotButton="0" quotePrefix="0" xfId="0">
      <alignment vertical="center" shrinkToFit="1"/>
    </xf>
    <xf numFmtId="0" fontId="68" fillId="0" borderId="30" applyAlignment="1" pivotButton="0" quotePrefix="0" xfId="0">
      <alignment vertical="center" shrinkToFit="1"/>
    </xf>
    <xf numFmtId="0" fontId="68" fillId="0" borderId="18" applyAlignment="1" pivotButton="0" quotePrefix="0" xfId="0">
      <alignment vertical="center" shrinkToFit="1"/>
    </xf>
    <xf numFmtId="0" fontId="68" fillId="0" borderId="4" applyAlignment="1" pivotButton="0" quotePrefix="0" xfId="0">
      <alignment horizontal="center" vertical="center"/>
    </xf>
    <xf numFmtId="0" fontId="68" fillId="0" borderId="23" applyAlignment="1" pivotButton="0" quotePrefix="0" xfId="0">
      <alignment vertical="center" shrinkToFit="1"/>
    </xf>
    <xf numFmtId="0" fontId="68" fillId="0" borderId="19" applyAlignment="1" pivotButton="0" quotePrefix="0" xfId="0">
      <alignment horizontal="center" vertical="center" shrinkToFit="1"/>
    </xf>
    <xf numFmtId="0" fontId="68" fillId="0" borderId="23" applyAlignment="1" pivotButton="0" quotePrefix="0" xfId="0">
      <alignment horizontal="center" vertical="center"/>
    </xf>
    <xf numFmtId="0" fontId="68" fillId="0" borderId="45" applyAlignment="1" pivotButton="0" quotePrefix="0" xfId="0">
      <alignment vertical="center" shrinkToFit="1"/>
    </xf>
    <xf numFmtId="0" fontId="83" fillId="0" borderId="0" applyAlignment="1" pivotButton="0" quotePrefix="0" xfId="0">
      <alignment horizontal="center" vertical="center"/>
    </xf>
    <xf numFmtId="164" fontId="68" fillId="30" borderId="18" applyAlignment="1" pivotButton="0" quotePrefix="0" xfId="0">
      <alignment vertical="center"/>
    </xf>
    <xf numFmtId="164" fontId="68" fillId="30" borderId="0" applyAlignment="1" pivotButton="0" quotePrefix="0" xfId="0">
      <alignment vertical="center"/>
    </xf>
    <xf numFmtId="0" fontId="83" fillId="0" borderId="18" applyAlignment="1" pivotButton="0" quotePrefix="0" xfId="0">
      <alignment horizontal="center" vertical="center"/>
    </xf>
    <xf numFmtId="0" fontId="83" fillId="0" borderId="0" applyAlignment="1" pivotButton="0" quotePrefix="0" xfId="0">
      <alignment vertical="center"/>
    </xf>
    <xf numFmtId="0" fontId="85" fillId="0" borderId="0" applyAlignment="1" pivotButton="0" quotePrefix="0" xfId="0">
      <alignment horizontal="center" vertical="center"/>
    </xf>
    <xf numFmtId="164" fontId="82" fillId="30" borderId="18" applyAlignment="1" pivotButton="0" quotePrefix="0" xfId="0">
      <alignment vertical="center"/>
    </xf>
    <xf numFmtId="164" fontId="82" fillId="30" borderId="0" applyAlignment="1" pivotButton="0" quotePrefix="0" xfId="0">
      <alignment vertical="center"/>
    </xf>
    <xf numFmtId="0" fontId="85" fillId="0" borderId="18" applyAlignment="1" pivotButton="0" quotePrefix="0" xfId="0">
      <alignment horizontal="center" vertical="center"/>
    </xf>
    <xf numFmtId="0" fontId="83" fillId="0" borderId="18" applyAlignment="1" pivotButton="0" quotePrefix="0" xfId="0">
      <alignment vertical="center"/>
    </xf>
    <xf numFmtId="164" fontId="68" fillId="47" borderId="18" applyAlignment="1" pivotButton="0" quotePrefix="0" xfId="0">
      <alignment vertical="center"/>
    </xf>
    <xf numFmtId="164" fontId="68" fillId="47" borderId="0" applyAlignment="1" pivotButton="0" quotePrefix="0" xfId="0">
      <alignment vertical="center"/>
    </xf>
    <xf numFmtId="164" fontId="68" fillId="47" borderId="16" applyAlignment="1" pivotButton="0" quotePrefix="0" xfId="0">
      <alignment vertical="center"/>
    </xf>
    <xf numFmtId="0" fontId="85" fillId="0" borderId="0" applyAlignment="1" pivotButton="0" quotePrefix="0" xfId="0">
      <alignment vertical="center"/>
    </xf>
    <xf numFmtId="0" fontId="83" fillId="0" borderId="4" applyAlignment="1" pivotButton="0" quotePrefix="0" xfId="0">
      <alignment horizontal="center" vertical="center"/>
    </xf>
    <xf numFmtId="164" fontId="68" fillId="47" borderId="19" applyAlignment="1" pivotButton="0" quotePrefix="0" xfId="0">
      <alignment vertical="center"/>
    </xf>
    <xf numFmtId="164" fontId="68" fillId="47" borderId="4" applyAlignment="1" pivotButton="0" quotePrefix="0" xfId="0">
      <alignment vertical="center"/>
    </xf>
    <xf numFmtId="164" fontId="68" fillId="47" borderId="23" applyAlignment="1" pivotButton="0" quotePrefix="0" xfId="0">
      <alignment vertical="center"/>
    </xf>
    <xf numFmtId="0" fontId="68" fillId="0" borderId="19" applyAlignment="1" pivotButton="0" quotePrefix="0" xfId="0">
      <alignment vertical="center" shrinkToFit="1"/>
    </xf>
    <xf numFmtId="0" fontId="83" fillId="0" borderId="16" applyAlignment="1" pivotButton="0" quotePrefix="0" xfId="0">
      <alignment horizontal="center" vertical="center"/>
    </xf>
    <xf numFmtId="164" fontId="68" fillId="30" borderId="39" applyAlignment="1" pivotButton="0" quotePrefix="0" xfId="0">
      <alignment vertical="center"/>
    </xf>
    <xf numFmtId="164" fontId="68" fillId="30" borderId="16" applyAlignment="1" pivotButton="0" quotePrefix="0" xfId="0">
      <alignment vertical="center"/>
    </xf>
    <xf numFmtId="0" fontId="85" fillId="0" borderId="16" applyAlignment="1" pivotButton="0" quotePrefix="0" xfId="0">
      <alignment horizontal="center" vertical="center"/>
    </xf>
    <xf numFmtId="164" fontId="82" fillId="30" borderId="39" applyAlignment="1" pivotButton="0" quotePrefix="0" xfId="0">
      <alignment vertical="center"/>
    </xf>
    <xf numFmtId="164" fontId="82" fillId="30" borderId="16" applyAlignment="1" pivotButton="0" quotePrefix="0" xfId="0">
      <alignment vertical="center"/>
    </xf>
    <xf numFmtId="164" fontId="68" fillId="30" borderId="18" applyAlignment="1" pivotButton="0" quotePrefix="0" xfId="432">
      <alignment vertical="center"/>
    </xf>
    <xf numFmtId="164" fontId="68" fillId="47" borderId="0" applyAlignment="1" pivotButton="0" quotePrefix="0" xfId="432">
      <alignment vertical="center"/>
    </xf>
    <xf numFmtId="164" fontId="68" fillId="0" borderId="0" applyAlignment="1" pivotButton="0" quotePrefix="0" xfId="432">
      <alignment vertical="center"/>
    </xf>
    <xf numFmtId="164" fontId="68" fillId="47" borderId="39" applyAlignment="1" pivotButton="0" quotePrefix="0" xfId="432">
      <alignment horizontal="right" vertical="center"/>
    </xf>
    <xf numFmtId="164" fontId="68" fillId="47" borderId="16" applyAlignment="1" pivotButton="0" quotePrefix="0" xfId="432">
      <alignment vertical="center"/>
    </xf>
    <xf numFmtId="0" fontId="68" fillId="30" borderId="0" applyAlignment="1" pivotButton="0" quotePrefix="0" xfId="0">
      <alignment vertical="center" shrinkToFit="1"/>
    </xf>
    <xf numFmtId="164" fontId="68" fillId="47" borderId="39" applyAlignment="1" pivotButton="0" quotePrefix="0" xfId="432">
      <alignment vertical="center"/>
    </xf>
    <xf numFmtId="164" fontId="68" fillId="30" borderId="19" applyAlignment="1" pivotButton="0" quotePrefix="0" xfId="432">
      <alignment vertical="center"/>
    </xf>
    <xf numFmtId="164" fontId="68" fillId="47" borderId="4" applyAlignment="1" pivotButton="0" quotePrefix="0" xfId="432">
      <alignment vertical="center"/>
    </xf>
    <xf numFmtId="164" fontId="68" fillId="47" borderId="40" applyAlignment="1" pivotButton="0" quotePrefix="0" xfId="432">
      <alignment vertical="center"/>
    </xf>
    <xf numFmtId="164" fontId="7" fillId="0" borderId="0" applyAlignment="1" pivotButton="0" quotePrefix="0" xfId="0">
      <alignment horizontal="center" vertical="center" shrinkToFit="1"/>
    </xf>
    <xf numFmtId="0" fontId="12" fillId="0" borderId="16" applyAlignment="1" pivotButton="0" quotePrefix="0" xfId="0">
      <alignment horizontal="center" vertical="center" shrinkToFit="1"/>
    </xf>
    <xf numFmtId="164" fontId="12" fillId="0" borderId="0" applyAlignment="1" pivotButton="0" quotePrefix="0" xfId="0">
      <alignment horizontal="center" vertical="center" shrinkToFit="1"/>
    </xf>
    <xf numFmtId="0" fontId="12" fillId="0" borderId="18" applyAlignment="1" pivotButton="0" quotePrefix="0" xfId="0">
      <alignment horizontal="center" vertical="center" shrinkToFit="1"/>
    </xf>
    <xf numFmtId="0" fontId="6" fillId="0" borderId="0" applyAlignment="1" pivotButton="0" quotePrefix="0" xfId="0">
      <alignment vertical="center" shrinkToFit="1"/>
    </xf>
    <xf numFmtId="0" fontId="7" fillId="0" borderId="23" applyAlignment="1" pivotButton="0" quotePrefix="0" xfId="0">
      <alignment horizontal="center" vertical="center" shrinkToFit="1"/>
    </xf>
    <xf numFmtId="0" fontId="13" fillId="0" borderId="16" applyAlignment="1" pivotButton="0" quotePrefix="0" xfId="0">
      <alignment horizontal="center" vertical="center"/>
    </xf>
    <xf numFmtId="0" fontId="7" fillId="0" borderId="16" applyAlignment="1" pivotButton="0" quotePrefix="0" xfId="0">
      <alignment horizontal="center" vertical="center" wrapText="1" shrinkToFit="1"/>
    </xf>
    <xf numFmtId="0" fontId="7" fillId="0" borderId="23" applyAlignment="1" pivotButton="0" quotePrefix="0" xfId="0">
      <alignment horizontal="center" vertical="center" wrapText="1" shrinkToFit="1"/>
    </xf>
    <xf numFmtId="164" fontId="6" fillId="47" borderId="0" applyAlignment="1" pivotButton="0" quotePrefix="0" xfId="0">
      <alignment horizontal="center" vertical="center"/>
    </xf>
    <xf numFmtId="164" fontId="7" fillId="0" borderId="0" applyAlignment="1" pivotButton="0" quotePrefix="0" xfId="0">
      <alignment horizontal="right" vertical="center"/>
    </xf>
    <xf numFmtId="0" fontId="6" fillId="0" borderId="23" applyAlignment="1" pivotButton="0" quotePrefix="0" xfId="0">
      <alignment horizontal="center" vertical="center"/>
    </xf>
    <xf numFmtId="164" fontId="7" fillId="0" borderId="4" applyAlignment="1" pivotButton="0" quotePrefix="0" xfId="0">
      <alignment horizontal="right" vertical="center"/>
    </xf>
    <xf numFmtId="0" fontId="7" fillId="0" borderId="4" applyAlignment="1" pivotButton="0" quotePrefix="0" xfId="0">
      <alignment vertical="center" shrinkToFit="1"/>
    </xf>
    <xf numFmtId="164" fontId="7" fillId="30" borderId="0" applyAlignment="1" pivotButton="0" quotePrefix="0" xfId="0">
      <alignment vertical="center" wrapText="1"/>
    </xf>
    <xf numFmtId="164" fontId="7" fillId="47" borderId="0" applyAlignment="1" pivotButton="0" quotePrefix="0" xfId="0">
      <alignment vertical="center" wrapText="1"/>
    </xf>
    <xf numFmtId="164" fontId="84" fillId="30" borderId="18" applyAlignment="1" pivotButton="0" quotePrefix="0" xfId="0">
      <alignment vertical="center"/>
    </xf>
    <xf numFmtId="164" fontId="82" fillId="30" borderId="16" applyAlignment="1" pivotButton="0" quotePrefix="0" xfId="0">
      <alignment horizontal="center" vertical="center"/>
    </xf>
    <xf numFmtId="164" fontId="68" fillId="30" borderId="4" applyAlignment="1" pivotButton="0" quotePrefix="0" xfId="0">
      <alignment horizontal="center" vertical="center"/>
    </xf>
    <xf numFmtId="164" fontId="68" fillId="30" borderId="16" applyAlignment="1" pivotButton="0" quotePrefix="0" xfId="0">
      <alignment horizontal="center" vertical="center"/>
    </xf>
    <xf numFmtId="164" fontId="68" fillId="47" borderId="16" applyAlignment="1" pivotButton="0" quotePrefix="0" xfId="0">
      <alignment horizontal="center" vertical="center"/>
    </xf>
    <xf numFmtId="164" fontId="68" fillId="47" borderId="4" applyAlignment="1" pivotButton="0" quotePrefix="0" xfId="0">
      <alignment horizontal="center" vertical="center"/>
    </xf>
    <xf numFmtId="164" fontId="68" fillId="30" borderId="0" applyAlignment="1" pivotButton="0" quotePrefix="0" xfId="0">
      <alignment horizontal="center" vertical="center"/>
    </xf>
    <xf numFmtId="164" fontId="82" fillId="48" borderId="0" applyAlignment="1" pivotButton="0" quotePrefix="0" xfId="0">
      <alignment vertical="center"/>
    </xf>
    <xf numFmtId="164" fontId="12" fillId="48" borderId="0" applyAlignment="1" pivotButton="0" quotePrefix="0" xfId="0">
      <alignment horizontal="center" vertical="center"/>
    </xf>
    <xf numFmtId="164" fontId="68" fillId="30" borderId="0" applyAlignment="1" pivotButton="0" quotePrefix="0" xfId="0">
      <alignment horizontal="right" vertical="center"/>
    </xf>
    <xf numFmtId="164" fontId="12" fillId="30" borderId="0" applyAlignment="1" pivotButton="0" quotePrefix="0" xfId="0">
      <alignment horizontal="center" vertical="center"/>
    </xf>
    <xf numFmtId="0" fontId="68" fillId="0" borderId="18" applyAlignment="1" pivotButton="0" quotePrefix="0" xfId="0">
      <alignment horizontal="center" vertical="center"/>
    </xf>
    <xf numFmtId="0" fontId="68" fillId="0" borderId="0" applyAlignment="1" pivotButton="0" quotePrefix="0" xfId="0">
      <alignment vertical="center"/>
    </xf>
    <xf numFmtId="0" fontId="7" fillId="0" borderId="18" applyAlignment="1" pivotButton="0" quotePrefix="0" xfId="0">
      <alignment vertical="center"/>
    </xf>
    <xf numFmtId="0" fontId="7" fillId="0" borderId="16" applyAlignment="1" pivotButton="0" quotePrefix="1" xfId="0">
      <alignment horizontal="center" vertical="center"/>
    </xf>
    <xf numFmtId="164" fontId="12" fillId="0" borderId="0" applyAlignment="1" pivotButton="0" quotePrefix="0" xfId="0">
      <alignment horizontal="right" vertical="center"/>
    </xf>
    <xf numFmtId="171" fontId="7" fillId="0" borderId="0" applyAlignment="1" pivotButton="0" quotePrefix="0" xfId="0">
      <alignment vertical="center"/>
    </xf>
    <xf numFmtId="0" fontId="7" fillId="0" borderId="18" applyAlignment="1" pivotButton="0" quotePrefix="1" xfId="0">
      <alignment horizontal="center" vertical="center"/>
    </xf>
    <xf numFmtId="0" fontId="68" fillId="0" borderId="16" applyAlignment="1" pivotButton="0" quotePrefix="1" xfId="0">
      <alignment horizontal="center" vertical="center"/>
    </xf>
    <xf numFmtId="171" fontId="68" fillId="0" borderId="0" applyAlignment="1" pivotButton="0" quotePrefix="0" xfId="0">
      <alignment vertical="center"/>
    </xf>
    <xf numFmtId="0" fontId="68" fillId="0" borderId="18" applyAlignment="1" pivotButton="0" quotePrefix="1" xfId="0">
      <alignment horizontal="center" vertical="center"/>
    </xf>
    <xf numFmtId="0" fontId="12" fillId="0" borderId="16" applyAlignment="1" pivotButton="0" quotePrefix="1" xfId="0">
      <alignment horizontal="center" vertical="center"/>
    </xf>
    <xf numFmtId="0" fontId="12" fillId="0" borderId="18" applyAlignment="1" pivotButton="0" quotePrefix="1" xfId="0">
      <alignment horizontal="center" vertical="center"/>
    </xf>
    <xf numFmtId="0" fontId="80" fillId="0" borderId="0" applyAlignment="1" pivotButton="0" quotePrefix="0" xfId="0">
      <alignment vertical="center"/>
    </xf>
    <xf numFmtId="164" fontId="82" fillId="47" borderId="4" applyAlignment="1" pivotButton="0" quotePrefix="0" xfId="0">
      <alignment vertical="center"/>
    </xf>
    <xf numFmtId="0" fontId="83" fillId="30" borderId="20" applyAlignment="1" pivotButton="0" quotePrefix="0" xfId="424">
      <alignment horizontal="center" vertical="center" wrapText="1"/>
    </xf>
    <xf numFmtId="164" fontId="83" fillId="30" borderId="18" applyAlignment="1" pivotButton="0" quotePrefix="0" xfId="438">
      <alignment horizontal="center" vertical="center" wrapText="1"/>
    </xf>
    <xf numFmtId="164" fontId="83" fillId="30" borderId="0" applyAlignment="1" pivotButton="0" quotePrefix="0" xfId="438">
      <alignment horizontal="center" vertical="center" wrapText="1"/>
    </xf>
    <xf numFmtId="164" fontId="83" fillId="30" borderId="0" applyAlignment="1" pivotButton="0" quotePrefix="0" xfId="438">
      <alignment horizontal="center" vertical="center"/>
    </xf>
    <xf numFmtId="168" fontId="83" fillId="30" borderId="0" applyAlignment="1" pivotButton="0" quotePrefix="0" xfId="438">
      <alignment horizontal="right" vertical="center"/>
    </xf>
    <xf numFmtId="168" fontId="83" fillId="30" borderId="16" applyAlignment="1" pivotButton="0" quotePrefix="0" xfId="438">
      <alignment horizontal="right" vertical="center"/>
    </xf>
    <xf numFmtId="0" fontId="83" fillId="30" borderId="49" applyAlignment="1" pivotButton="0" quotePrefix="0" xfId="0">
      <alignment horizontal="center" vertical="center"/>
    </xf>
    <xf numFmtId="164" fontId="68" fillId="0" borderId="18" applyAlignment="1" pivotButton="0" quotePrefix="0" xfId="0">
      <alignment vertical="center"/>
    </xf>
    <xf numFmtId="0" fontId="83" fillId="30" borderId="0" applyAlignment="1" pivotButton="0" quotePrefix="0" xfId="0">
      <alignment horizontal="center" vertical="center"/>
    </xf>
    <xf numFmtId="0" fontId="85" fillId="30" borderId="0" applyAlignment="1" pivotButton="0" quotePrefix="0" xfId="0">
      <alignment horizontal="center" vertical="center"/>
    </xf>
    <xf numFmtId="164" fontId="84" fillId="30" borderId="0" applyAlignment="1" pivotButton="0" quotePrefix="0" xfId="0">
      <alignment vertical="center"/>
    </xf>
    <xf numFmtId="0" fontId="83" fillId="30" borderId="0" applyAlignment="1" pivotButton="0" quotePrefix="0" xfId="0">
      <alignment vertical="center"/>
    </xf>
    <xf numFmtId="0" fontId="68" fillId="30" borderId="18" applyAlignment="1" pivotButton="0" quotePrefix="0" xfId="0">
      <alignment vertical="center" shrinkToFit="1"/>
    </xf>
    <xf numFmtId="0" fontId="68" fillId="30" borderId="19" applyAlignment="1" pivotButton="0" quotePrefix="0" xfId="0">
      <alignment vertical="center" shrinkToFit="1"/>
    </xf>
    <xf numFmtId="0" fontId="12" fillId="0" borderId="51" applyAlignment="1" pivotButton="0" quotePrefix="0" xfId="0">
      <alignment horizontal="center" vertical="center"/>
    </xf>
    <xf numFmtId="164" fontId="12" fillId="47" borderId="55" applyAlignment="1" pivotButton="0" quotePrefix="0" xfId="0">
      <alignment vertical="center"/>
    </xf>
    <xf numFmtId="164" fontId="7" fillId="49" borderId="18" applyAlignment="1" pivotButton="0" quotePrefix="0" xfId="0">
      <alignment vertical="center"/>
    </xf>
    <xf numFmtId="164" fontId="7" fillId="49" borderId="0" applyAlignment="1" pivotButton="0" quotePrefix="0" xfId="0">
      <alignment vertical="center"/>
    </xf>
    <xf numFmtId="0" fontId="7" fillId="49" borderId="0" applyAlignment="1" pivotButton="0" quotePrefix="0" xfId="0">
      <alignment vertical="center"/>
    </xf>
    <xf numFmtId="0" fontId="7" fillId="49" borderId="0" applyAlignment="1" pivotButton="0" quotePrefix="0" xfId="0">
      <alignment vertical="center"/>
    </xf>
    <xf numFmtId="164" fontId="82" fillId="49" borderId="0" applyAlignment="1" pivotButton="0" quotePrefix="0" xfId="0">
      <alignment vertical="center"/>
    </xf>
    <xf numFmtId="0" fontId="7" fillId="49" borderId="0" applyAlignment="1" pivotButton="0" quotePrefix="0" xfId="0">
      <alignment horizontal="center" vertical="center" shrinkToFit="1"/>
    </xf>
    <xf numFmtId="164" fontId="7" fillId="49" borderId="18" applyAlignment="1" pivotButton="0" quotePrefix="0" xfId="0">
      <alignment vertical="center" shrinkToFit="1"/>
    </xf>
    <xf numFmtId="164" fontId="7" fillId="49" borderId="0" applyAlignment="1" pivotButton="0" quotePrefix="0" xfId="0">
      <alignment horizontal="right" vertical="center" shrinkToFit="1"/>
    </xf>
    <xf numFmtId="164" fontId="7" fillId="49" borderId="0" applyAlignment="1" pivotButton="0" quotePrefix="0" xfId="0">
      <alignment vertical="center" shrinkToFit="1"/>
    </xf>
    <xf numFmtId="164" fontId="7" fillId="49" borderId="16" applyAlignment="1" pivotButton="0" quotePrefix="0" xfId="0">
      <alignment vertical="center" shrinkToFit="1"/>
    </xf>
    <xf numFmtId="0" fontId="7" fillId="49" borderId="18" applyAlignment="1" pivotButton="0" quotePrefix="0" xfId="0">
      <alignment horizontal="center" vertical="center" shrinkToFit="1"/>
    </xf>
    <xf numFmtId="0" fontId="7" fillId="49" borderId="0" applyAlignment="1" pivotButton="0" quotePrefix="0" xfId="0">
      <alignment horizontal="center" vertical="center" shrinkToFit="1"/>
    </xf>
    <xf numFmtId="164" fontId="7" fillId="49" borderId="0" applyAlignment="1" pivotButton="0" quotePrefix="0" xfId="0">
      <alignment horizontal="right" vertical="center" shrinkToFit="1"/>
    </xf>
    <xf numFmtId="164" fontId="7" fillId="49" borderId="0" applyAlignment="1" pivotButton="0" quotePrefix="0" xfId="0">
      <alignment vertical="center" shrinkToFit="1"/>
    </xf>
    <xf numFmtId="0" fontId="7" fillId="49" borderId="0" applyAlignment="1" pivotButton="0" quotePrefix="0" xfId="0">
      <alignment vertical="center" shrinkToFit="1"/>
    </xf>
    <xf numFmtId="166" fontId="12" fillId="30" borderId="0" applyAlignment="1" pivotButton="0" quotePrefix="0" xfId="442">
      <alignment horizontal="right" vertical="center"/>
    </xf>
    <xf numFmtId="166" fontId="7" fillId="30" borderId="0" applyAlignment="1" pivotButton="0" quotePrefix="0" xfId="442">
      <alignment horizontal="right" vertical="center"/>
    </xf>
    <xf numFmtId="49" fontId="68" fillId="30" borderId="16" applyAlignment="1" pivotButton="0" quotePrefix="0" xfId="441">
      <alignment horizontal="center" vertical="center"/>
    </xf>
    <xf numFmtId="164" fontId="68" fillId="0" borderId="0" applyAlignment="1" pivotButton="0" quotePrefix="0" xfId="377">
      <alignment horizontal="right" vertical="center"/>
    </xf>
    <xf numFmtId="0" fontId="12" fillId="30" borderId="0" applyAlignment="1" pivotButton="0" quotePrefix="0" xfId="446">
      <alignment horizontal="center" vertical="center"/>
    </xf>
    <xf numFmtId="164" fontId="7" fillId="49" borderId="0" applyAlignment="1" pivotButton="0" quotePrefix="0" xfId="0">
      <alignment vertical="center"/>
    </xf>
    <xf numFmtId="164" fontId="7" fillId="49" borderId="18" applyAlignment="1" pivotButton="0" quotePrefix="0" xfId="377">
      <alignment horizontal="right" vertical="center" shrinkToFit="1"/>
    </xf>
    <xf numFmtId="164" fontId="7" fillId="49" borderId="0" applyAlignment="1" pivotButton="0" quotePrefix="0" xfId="377">
      <alignment horizontal="right" vertical="center"/>
    </xf>
    <xf numFmtId="166" fontId="7" fillId="49" borderId="0" applyAlignment="1" pivotButton="0" quotePrefix="0" xfId="0">
      <alignment horizontal="right" vertical="center" shrinkToFit="1"/>
    </xf>
    <xf numFmtId="164" fontId="7" fillId="49" borderId="39" applyAlignment="1" pivotButton="0" quotePrefix="0" xfId="0">
      <alignment vertical="center"/>
    </xf>
    <xf numFmtId="164" fontId="7" fillId="49" borderId="0" applyAlignment="1" pivotButton="0" quotePrefix="0" xfId="0">
      <alignment horizontal="center" vertical="center" shrinkToFit="1"/>
    </xf>
    <xf numFmtId="164" fontId="7" fillId="49" borderId="16" applyAlignment="1" pivotButton="0" quotePrefix="0" xfId="0">
      <alignment horizontal="center" vertical="center" shrinkToFit="1"/>
    </xf>
    <xf numFmtId="0" fontId="0" fillId="49" borderId="0" applyAlignment="1" pivotButton="0" quotePrefix="0" xfId="0">
      <alignment vertical="center" shrinkToFit="1"/>
    </xf>
    <xf numFmtId="0" fontId="7" fillId="49" borderId="16" applyAlignment="1" pivotButton="0" quotePrefix="0" xfId="0">
      <alignment horizontal="center" vertical="center" shrinkToFit="1"/>
    </xf>
    <xf numFmtId="164" fontId="7" fillId="49" borderId="0" applyAlignment="1" pivotButton="0" quotePrefix="0" xfId="377">
      <alignment horizontal="right" vertical="center" shrinkToFit="1"/>
    </xf>
    <xf numFmtId="0" fontId="0" fillId="49" borderId="0" applyAlignment="1" pivotButton="0" quotePrefix="0" xfId="0">
      <alignment vertical="center"/>
    </xf>
    <xf numFmtId="0" fontId="7" fillId="49" borderId="0" applyAlignment="1" pivotButton="0" quotePrefix="0" xfId="433">
      <alignment horizontal="center" vertical="center" shrinkToFit="1"/>
    </xf>
    <xf numFmtId="164" fontId="7" fillId="49" borderId="0" applyAlignment="1" pivotButton="0" quotePrefix="0" xfId="433">
      <alignment vertical="center" shrinkToFit="1"/>
    </xf>
    <xf numFmtId="164" fontId="7" fillId="49" borderId="0" applyAlignment="1" pivotButton="0" quotePrefix="0" xfId="433">
      <alignment horizontal="right" vertical="center" shrinkToFit="1"/>
    </xf>
    <xf numFmtId="166" fontId="7" fillId="49" borderId="0" applyAlignment="1" pivotButton="0" quotePrefix="0" xfId="433">
      <alignment horizontal="right" vertical="center" shrinkToFit="1"/>
    </xf>
    <xf numFmtId="164" fontId="7" fillId="49" borderId="39" applyAlignment="1" pivotButton="0" quotePrefix="0" xfId="433">
      <alignment vertical="center"/>
    </xf>
    <xf numFmtId="164" fontId="7" fillId="49" borderId="0" applyAlignment="1" pivotButton="0" quotePrefix="0" xfId="433">
      <alignment horizontal="center" vertical="center" shrinkToFit="1"/>
    </xf>
    <xf numFmtId="164" fontId="7" fillId="49" borderId="16" applyAlignment="1" pivotButton="0" quotePrefix="0" xfId="433">
      <alignment horizontal="center" vertical="center" shrinkToFit="1"/>
    </xf>
    <xf numFmtId="0" fontId="7" fillId="49" borderId="18" applyAlignment="1" pivotButton="0" quotePrefix="0" xfId="433">
      <alignment horizontal="center" vertical="center" shrinkToFit="1"/>
    </xf>
    <xf numFmtId="0" fontId="5" fillId="49" borderId="0" applyAlignment="1" pivotButton="0" quotePrefix="0" xfId="433">
      <alignment vertical="center"/>
    </xf>
    <xf numFmtId="164" fontId="7" fillId="49" borderId="39" applyAlignment="1" pivotButton="0" quotePrefix="0" xfId="0">
      <alignment horizontal="right" vertical="center" shrinkToFit="1"/>
    </xf>
    <xf numFmtId="164" fontId="7" fillId="49" borderId="0" applyAlignment="1" pivotButton="0" quotePrefix="0" xfId="0">
      <alignment horizontal="right" vertical="center"/>
    </xf>
    <xf numFmtId="164" fontId="7" fillId="49" borderId="39" applyAlignment="1" pivotButton="0" quotePrefix="0" xfId="0">
      <alignment horizontal="right" vertical="center"/>
    </xf>
    <xf numFmtId="164" fontId="7" fillId="49" borderId="39" applyAlignment="1" pivotButton="0" quotePrefix="0" xfId="0">
      <alignment vertical="center" shrinkToFit="1"/>
    </xf>
    <xf numFmtId="0" fontId="6" fillId="49" borderId="0" applyAlignment="1" pivotButton="0" quotePrefix="0" xfId="0">
      <alignment vertical="center"/>
    </xf>
    <xf numFmtId="0" fontId="6" fillId="49" borderId="16" applyAlignment="1" pivotButton="0" quotePrefix="0" xfId="0">
      <alignment horizontal="center" vertical="center"/>
    </xf>
    <xf numFmtId="164" fontId="7" fillId="49" borderId="16" applyAlignment="1" pivotButton="0" quotePrefix="0" xfId="0">
      <alignment vertical="center"/>
    </xf>
    <xf numFmtId="0" fontId="6" fillId="49" borderId="18" applyAlignment="1" pivotButton="0" quotePrefix="0" xfId="0">
      <alignment horizontal="center" vertical="center"/>
    </xf>
    <xf numFmtId="0" fontId="6" fillId="49" borderId="0" applyAlignment="1" pivotButton="0" quotePrefix="0" xfId="0">
      <alignment horizontal="center" vertical="center"/>
    </xf>
    <xf numFmtId="0" fontId="6" fillId="49" borderId="16" applyAlignment="1" pivotButton="0" quotePrefix="0" xfId="0">
      <alignment horizontal="center" vertical="center"/>
    </xf>
    <xf numFmtId="0" fontId="6" fillId="49" borderId="18" applyAlignment="1" pivotButton="0" quotePrefix="0" xfId="0">
      <alignment horizontal="center" vertical="center"/>
    </xf>
    <xf numFmtId="0" fontId="7" fillId="49" borderId="0" applyAlignment="1" pivotButton="0" quotePrefix="0" xfId="0">
      <alignment horizontal="center" vertical="center"/>
    </xf>
    <xf numFmtId="0" fontId="7" fillId="49" borderId="16" applyAlignment="1" pivotButton="0" quotePrefix="0" xfId="0">
      <alignment horizontal="center" vertical="center"/>
    </xf>
    <xf numFmtId="0" fontId="7" fillId="49" borderId="0" applyAlignment="1" pivotButton="0" quotePrefix="0" xfId="0">
      <alignment horizontal="center" vertical="center"/>
    </xf>
    <xf numFmtId="49" fontId="7" fillId="49" borderId="16" applyAlignment="1" pivotButton="0" quotePrefix="0" xfId="441">
      <alignment horizontal="center" vertical="center"/>
    </xf>
    <xf numFmtId="164" fontId="7" fillId="49" borderId="18" applyAlignment="1" pivotButton="0" quotePrefix="0" xfId="441">
      <alignment horizontal="right" vertical="center"/>
    </xf>
    <xf numFmtId="164" fontId="7" fillId="49" borderId="0" applyAlignment="1" pivotButton="0" quotePrefix="0" xfId="441">
      <alignment horizontal="right" vertical="center"/>
    </xf>
    <xf numFmtId="0" fontId="7" fillId="49" borderId="0" applyAlignment="1" pivotButton="0" quotePrefix="0" xfId="441">
      <alignment horizontal="center" vertical="center"/>
    </xf>
    <xf numFmtId="164" fontId="7" fillId="49" borderId="18" applyAlignment="1" pivotButton="0" quotePrefix="0" xfId="0">
      <alignment horizontal="right" vertical="center"/>
    </xf>
    <xf numFmtId="164" fontId="7" fillId="49" borderId="16" applyAlignment="1" pivotButton="0" quotePrefix="0" xfId="0">
      <alignment horizontal="right" vertical="center"/>
    </xf>
    <xf numFmtId="164" fontId="7" fillId="49" borderId="18" applyAlignment="1" pivotButton="0" quotePrefix="0" xfId="377">
      <alignment horizontal="center" vertical="center" shrinkToFit="1"/>
    </xf>
    <xf numFmtId="164" fontId="7" fillId="49" borderId="0" applyAlignment="1" pivotButton="0" quotePrefix="0" xfId="377">
      <alignment horizontal="center" vertical="center" shrinkToFit="1"/>
    </xf>
    <xf numFmtId="164" fontId="7" fillId="49" borderId="16" applyAlignment="1" pivotButton="0" quotePrefix="0" xfId="377">
      <alignment horizontal="center" vertical="center" shrinkToFit="1"/>
    </xf>
    <xf numFmtId="0" fontId="7" fillId="49" borderId="30" applyAlignment="1" pivotButton="0" quotePrefix="0" xfId="0">
      <alignment horizontal="center" vertical="center"/>
    </xf>
    <xf numFmtId="0" fontId="7" fillId="49" borderId="16" applyAlignment="1" pivotButton="0" quotePrefix="0" xfId="0">
      <alignment horizontal="center" vertical="center"/>
    </xf>
    <xf numFmtId="164" fontId="7" fillId="49" borderId="0" applyAlignment="1" pivotButton="0" quotePrefix="0" xfId="384">
      <alignment horizontal="center" vertical="center" shrinkToFit="1"/>
    </xf>
    <xf numFmtId="164" fontId="7" fillId="49" borderId="16" applyAlignment="1" pivotButton="0" quotePrefix="0" xfId="384">
      <alignment horizontal="center" vertical="center" shrinkToFit="1"/>
    </xf>
    <xf numFmtId="49" fontId="7" fillId="49" borderId="16" applyAlignment="1" pivotButton="0" quotePrefix="0" xfId="442">
      <alignment horizontal="center" vertical="center"/>
    </xf>
    <xf numFmtId="164" fontId="7" fillId="49" borderId="0" applyAlignment="1" pivotButton="0" quotePrefix="0" xfId="395">
      <alignment horizontal="center" vertical="center"/>
    </xf>
    <xf numFmtId="173" fontId="7" fillId="49" borderId="0" applyAlignment="1" pivotButton="0" quotePrefix="0" xfId="395">
      <alignment horizontal="center" vertical="center" wrapText="1"/>
    </xf>
    <xf numFmtId="171" fontId="7" fillId="49" borderId="0" applyAlignment="1" pivotButton="0" quotePrefix="0" xfId="395">
      <alignment vertical="center" wrapText="1"/>
    </xf>
    <xf numFmtId="49" fontId="7" fillId="49" borderId="18" applyAlignment="1" pivotButton="0" quotePrefix="0" xfId="442">
      <alignment horizontal="center" vertical="center"/>
    </xf>
    <xf numFmtId="171" fontId="7" fillId="49" borderId="0" applyAlignment="1" pivotButton="0" quotePrefix="0" xfId="395">
      <alignment vertical="center"/>
    </xf>
    <xf numFmtId="0" fontId="7" fillId="0" borderId="0" applyAlignment="1" pivotButton="0" quotePrefix="0" xfId="377">
      <alignment horizontal="left" vertical="center"/>
    </xf>
    <xf numFmtId="0" fontId="7" fillId="30" borderId="0" applyAlignment="1" pivotButton="0" quotePrefix="0" xfId="377">
      <alignment horizontal="left" vertical="center"/>
    </xf>
    <xf numFmtId="0" fontId="7" fillId="30" borderId="0" applyAlignment="1" pivotButton="0" quotePrefix="0" xfId="377">
      <alignment vertical="center"/>
    </xf>
    <xf numFmtId="0" fontId="7" fillId="0" borderId="48" applyAlignment="1" pivotButton="0" quotePrefix="0" xfId="377">
      <alignment horizontal="center" vertical="center"/>
    </xf>
    <xf numFmtId="0" fontId="7" fillId="0" borderId="50" applyAlignment="1" pivotButton="0" quotePrefix="0" xfId="377">
      <alignment horizontal="center" vertical="center"/>
    </xf>
    <xf numFmtId="0" fontId="12" fillId="0" borderId="48" applyAlignment="1" pivotButton="0" quotePrefix="0" xfId="377">
      <alignment horizontal="center" vertical="center"/>
    </xf>
    <xf numFmtId="0" fontId="12" fillId="0" borderId="50" applyAlignment="1" pivotButton="0" quotePrefix="0" xfId="377">
      <alignment horizontal="center" vertical="center"/>
    </xf>
    <xf numFmtId="0" fontId="7" fillId="0" borderId="51" applyAlignment="1" pivotButton="0" quotePrefix="0" xfId="377">
      <alignment horizontal="center" vertical="center"/>
    </xf>
    <xf numFmtId="164" fontId="7" fillId="30" borderId="4" applyAlignment="1" pivotButton="0" quotePrefix="0" xfId="377">
      <alignment horizontal="center" vertical="center"/>
    </xf>
    <xf numFmtId="164" fontId="90" fillId="47" borderId="4" applyAlignment="1" pivotButton="0" quotePrefix="0" xfId="380">
      <alignment vertical="center"/>
    </xf>
    <xf numFmtId="164" fontId="7" fillId="47" borderId="4" applyAlignment="1" pivotButton="0" quotePrefix="0" xfId="390">
      <alignment vertical="center"/>
    </xf>
    <xf numFmtId="164" fontId="7" fillId="47" borderId="4" applyAlignment="1" pivotButton="0" quotePrefix="0" xfId="377">
      <alignment vertical="center"/>
    </xf>
    <xf numFmtId="164" fontId="7" fillId="0" borderId="4" applyAlignment="1" pivotButton="0" quotePrefix="0" xfId="377">
      <alignment horizontal="center" vertical="center"/>
    </xf>
    <xf numFmtId="164" fontId="82" fillId="49" borderId="18" applyAlignment="1" pivotButton="0" quotePrefix="0" xfId="0">
      <alignment vertical="center"/>
    </xf>
    <xf numFmtId="164" fontId="82" fillId="49" borderId="16" applyAlignment="1" pivotButton="0" quotePrefix="0" xfId="0">
      <alignment vertical="center"/>
    </xf>
    <xf numFmtId="0" fontId="0" fillId="30" borderId="0" applyAlignment="1" pivotButton="0" quotePrefix="0" xfId="0">
      <alignment horizontal="center" vertical="center"/>
    </xf>
    <xf numFmtId="164" fontId="82" fillId="30" borderId="4" applyAlignment="1" pivotButton="0" quotePrefix="0" xfId="0">
      <alignment horizontal="center" vertical="center"/>
    </xf>
    <xf numFmtId="164" fontId="7" fillId="0" borderId="0" applyAlignment="1" pivotButton="0" quotePrefix="0" xfId="0">
      <alignment vertical="center" wrapText="1"/>
    </xf>
    <xf numFmtId="164" fontId="7" fillId="0" borderId="16" applyAlignment="1" pivotButton="0" quotePrefix="0" xfId="0">
      <alignment vertical="center" wrapText="1"/>
    </xf>
    <xf numFmtId="0" fontId="7" fillId="0" borderId="16" applyAlignment="1" pivotButton="0" quotePrefix="1" xfId="442">
      <alignment horizontal="center" vertical="center"/>
    </xf>
    <xf numFmtId="0" fontId="7" fillId="0" borderId="18" applyAlignment="1" pivotButton="0" quotePrefix="1" xfId="442">
      <alignment horizontal="center" vertical="center"/>
    </xf>
    <xf numFmtId="0" fontId="12" fillId="0" borderId="16" applyAlignment="1" pivotButton="0" quotePrefix="1" xfId="442">
      <alignment horizontal="center" vertical="center"/>
    </xf>
    <xf numFmtId="164" fontId="12" fillId="0" borderId="0" applyAlignment="1" pivotButton="0" quotePrefix="0" xfId="442">
      <alignment horizontal="right" vertical="center"/>
    </xf>
    <xf numFmtId="0" fontId="12" fillId="0" borderId="18" applyAlignment="1" pivotButton="0" quotePrefix="1" xfId="442">
      <alignment horizontal="center" vertical="center"/>
    </xf>
    <xf numFmtId="164" fontId="68" fillId="47" borderId="0" applyAlignment="1" pivotButton="0" quotePrefix="0" xfId="442">
      <alignment horizontal="right" vertical="center"/>
    </xf>
    <xf numFmtId="164" fontId="68" fillId="47" borderId="4" applyAlignment="1" pivotButton="0" quotePrefix="0" xfId="442">
      <alignment horizontal="right" vertical="center"/>
    </xf>
    <xf numFmtId="168" fontId="7" fillId="30" borderId="18" applyAlignment="1" pivotButton="0" quotePrefix="0" xfId="0">
      <alignment vertical="center"/>
    </xf>
    <xf numFmtId="168" fontId="7" fillId="30" borderId="0" applyAlignment="1" pivotButton="0" quotePrefix="0" xfId="0">
      <alignment vertical="center"/>
    </xf>
    <xf numFmtId="168" fontId="68" fillId="47" borderId="0" applyAlignment="1" pivotButton="0" quotePrefix="0" xfId="437">
      <alignment horizontal="right" vertical="center"/>
    </xf>
    <xf numFmtId="168" fontId="7" fillId="0" borderId="0" applyAlignment="1" pivotButton="0" quotePrefix="0" xfId="0">
      <alignment vertical="center"/>
    </xf>
    <xf numFmtId="168" fontId="94" fillId="47" borderId="0" applyAlignment="1" pivotButton="0" quotePrefix="0" xfId="437">
      <alignment vertical="center"/>
    </xf>
    <xf numFmtId="168" fontId="7" fillId="47" borderId="0" applyAlignment="1" pivotButton="0" quotePrefix="0" xfId="0">
      <alignment vertical="center"/>
    </xf>
    <xf numFmtId="168" fontId="68" fillId="47" borderId="16" applyAlignment="1" pivotButton="0" quotePrefix="0" xfId="437">
      <alignment horizontal="right" vertical="center"/>
    </xf>
    <xf numFmtId="168" fontId="68" fillId="47" borderId="4" applyAlignment="1" pivotButton="0" quotePrefix="0" xfId="437">
      <alignment horizontal="right" vertical="center"/>
    </xf>
    <xf numFmtId="168" fontId="94" fillId="47" borderId="4" applyAlignment="1" pivotButton="0" quotePrefix="0" xfId="437">
      <alignment vertical="center"/>
    </xf>
    <xf numFmtId="168" fontId="7" fillId="47" borderId="4" applyAlignment="1" pivotButton="0" quotePrefix="0" xfId="0">
      <alignment vertical="center"/>
    </xf>
    <xf numFmtId="168" fontId="68" fillId="47" borderId="23" applyAlignment="1" pivotButton="0" quotePrefix="0" xfId="437">
      <alignment horizontal="right" vertical="center"/>
    </xf>
    <xf numFmtId="0" fontId="6" fillId="0" borderId="50" applyAlignment="1" pivotButton="0" quotePrefix="0" xfId="0">
      <alignment horizontal="center" vertical="center"/>
    </xf>
    <xf numFmtId="0" fontId="13" fillId="0" borderId="48" applyAlignment="1" pivotButton="0" quotePrefix="0" xfId="0">
      <alignment horizontal="center" vertical="center"/>
    </xf>
    <xf numFmtId="0" fontId="13" fillId="0" borderId="50" applyAlignment="1" pivotButton="0" quotePrefix="0" xfId="0">
      <alignment horizontal="center" vertical="center"/>
    </xf>
    <xf numFmtId="0" fontId="68" fillId="0" borderId="0" applyAlignment="1" pivotButton="0" quotePrefix="0" xfId="0">
      <alignment horizontal="center" vertical="center"/>
    </xf>
    <xf numFmtId="164" fontId="7" fillId="0" borderId="16" applyAlignment="1" pivotButton="0" quotePrefix="0" xfId="0">
      <alignment horizontal="center" vertical="center"/>
    </xf>
    <xf numFmtId="0" fontId="13" fillId="0" borderId="0" applyAlignment="1" pivotButton="0" quotePrefix="0" xfId="0">
      <alignment horizontal="center" vertical="center"/>
    </xf>
    <xf numFmtId="164" fontId="65" fillId="0" borderId="0" applyAlignment="1" pivotButton="0" quotePrefix="0" xfId="0">
      <alignment horizontal="left" vertical="center"/>
    </xf>
    <xf numFmtId="164" fontId="65" fillId="0" borderId="0" applyAlignment="1" pivotButton="0" quotePrefix="0" xfId="0">
      <alignment vertical="center"/>
    </xf>
    <xf numFmtId="0" fontId="83" fillId="0" borderId="23" applyAlignment="1" pivotButton="0" quotePrefix="0" xfId="0">
      <alignment horizontal="center" vertical="center"/>
    </xf>
    <xf numFmtId="164" fontId="7" fillId="0" borderId="0" applyAlignment="1" pivotButton="0" quotePrefix="0" xfId="377">
      <alignment vertical="center" shrinkToFit="1"/>
    </xf>
    <xf numFmtId="0" fontId="68" fillId="30" borderId="16" applyAlignment="1" pivotButton="0" quotePrefix="0" xfId="0">
      <alignment horizontal="center" vertical="center"/>
    </xf>
    <xf numFmtId="164" fontId="68" fillId="30" borderId="0" applyAlignment="1" pivotButton="0" quotePrefix="0" xfId="377">
      <alignment vertical="center" shrinkToFit="1"/>
    </xf>
    <xf numFmtId="164" fontId="68" fillId="30" borderId="16" applyAlignment="1" pivotButton="0" quotePrefix="0" xfId="377">
      <alignment horizontal="right" vertical="center" shrinkToFit="1"/>
    </xf>
    <xf numFmtId="0" fontId="68" fillId="30" borderId="0" applyAlignment="1" pivotButton="0" quotePrefix="0" xfId="0">
      <alignment horizontal="center" vertical="center"/>
    </xf>
    <xf numFmtId="0" fontId="68" fillId="30" borderId="0" applyAlignment="1" pivotButton="0" quotePrefix="0" xfId="0">
      <alignment horizontal="center" vertical="center" shrinkToFit="1"/>
    </xf>
    <xf numFmtId="0" fontId="68" fillId="30" borderId="0" applyAlignment="1" pivotButton="0" quotePrefix="0" xfId="0">
      <alignment vertical="center"/>
    </xf>
    <xf numFmtId="164" fontId="68" fillId="47" borderId="0" applyAlignment="1" pivotButton="0" quotePrefix="0" xfId="377">
      <alignment horizontal="center" vertical="center"/>
    </xf>
    <xf numFmtId="164" fontId="68" fillId="47" borderId="0" applyAlignment="1" pivotButton="0" quotePrefix="0" xfId="377">
      <alignment vertical="center"/>
    </xf>
    <xf numFmtId="164" fontId="68" fillId="47" borderId="0" applyAlignment="1" pivotButton="0" quotePrefix="0" xfId="387">
      <alignment vertical="center"/>
    </xf>
    <xf numFmtId="164" fontId="68" fillId="47" borderId="4" applyAlignment="1" pivotButton="0" quotePrefix="0" xfId="377">
      <alignment horizontal="center" vertical="center"/>
    </xf>
    <xf numFmtId="164" fontId="68" fillId="47" borderId="4" applyAlignment="1" pivotButton="0" quotePrefix="0" xfId="377">
      <alignment vertical="center"/>
    </xf>
    <xf numFmtId="164" fontId="68" fillId="47" borderId="4" applyAlignment="1" pivotButton="0" quotePrefix="0" xfId="387">
      <alignment vertical="center"/>
    </xf>
    <xf numFmtId="164" fontId="7" fillId="0" borderId="0" applyAlignment="1" pivotButton="0" quotePrefix="0" xfId="0">
      <alignment horizontal="center" vertical="center" wrapText="1"/>
    </xf>
    <xf numFmtId="164" fontId="7" fillId="0" borderId="0" applyAlignment="1" pivotButton="0" quotePrefix="0" xfId="424">
      <alignment horizontal="center" vertical="center" wrapText="1"/>
    </xf>
    <xf numFmtId="164" fontId="7" fillId="0" borderId="16" applyAlignment="1" pivotButton="0" quotePrefix="0" xfId="0">
      <alignment horizontal="center" vertical="center" wrapText="1"/>
    </xf>
    <xf numFmtId="0" fontId="7" fillId="0" borderId="16" applyAlignment="1" pivotButton="0" quotePrefix="0" xfId="0">
      <alignment horizontal="center" vertical="center" wrapText="1"/>
    </xf>
    <xf numFmtId="164" fontId="12" fillId="0" borderId="18" applyAlignment="1" pivotButton="0" quotePrefix="0" xfId="0">
      <alignment horizontal="center" vertical="center"/>
    </xf>
    <xf numFmtId="164" fontId="12" fillId="0" borderId="0" applyAlignment="1" pivotButton="0" quotePrefix="0" xfId="0">
      <alignment horizontal="center" vertical="center"/>
    </xf>
    <xf numFmtId="164" fontId="12" fillId="0" borderId="16" applyAlignment="1" pivotButton="0" quotePrefix="0" xfId="0">
      <alignment horizontal="center" vertical="center"/>
    </xf>
    <xf numFmtId="164" fontId="68" fillId="0" borderId="18" applyAlignment="1" pivotButton="0" quotePrefix="0" xfId="0">
      <alignment horizontal="center" vertical="center"/>
    </xf>
    <xf numFmtId="164" fontId="68" fillId="47" borderId="0" applyAlignment="1" pivotButton="0" quotePrefix="0" xfId="0">
      <alignment horizontal="center" vertical="center"/>
    </xf>
    <xf numFmtId="0" fontId="68" fillId="0" borderId="0" applyAlignment="1" pivotButton="0" quotePrefix="0" xfId="0">
      <alignment horizontal="left" vertical="center" shrinkToFit="1"/>
    </xf>
    <xf numFmtId="164" fontId="68" fillId="47" borderId="0" applyAlignment="1" pivotButton="0" quotePrefix="0" xfId="0">
      <alignment horizontal="right" vertical="center"/>
    </xf>
    <xf numFmtId="164" fontId="68" fillId="47" borderId="4" applyAlignment="1" pivotButton="0" quotePrefix="0" xfId="0">
      <alignment horizontal="right" vertical="center"/>
    </xf>
    <xf numFmtId="0" fontId="68" fillId="0" borderId="4" applyAlignment="1" pivotButton="0" quotePrefix="0" xfId="0">
      <alignment horizontal="left" vertical="center" shrinkToFit="1"/>
    </xf>
    <xf numFmtId="0" fontId="7" fillId="30" borderId="48" applyAlignment="1" pivotButton="0" quotePrefix="0" xfId="0">
      <alignment horizontal="center" vertical="center"/>
    </xf>
    <xf numFmtId="164" fontId="7" fillId="30" borderId="49" applyAlignment="1" pivotButton="0" quotePrefix="0" xfId="0">
      <alignment vertical="center"/>
    </xf>
    <xf numFmtId="171" fontId="7" fillId="49" borderId="0" applyAlignment="1" pivotButton="0" quotePrefix="0" xfId="395">
      <alignment horizontal="center" vertical="center" wrapText="1"/>
    </xf>
    <xf numFmtId="171" fontId="7" fillId="49" borderId="0" applyAlignment="1" pivotButton="0" quotePrefix="0" xfId="395">
      <alignment horizontal="center" vertical="center"/>
    </xf>
    <xf numFmtId="171" fontId="7" fillId="49" borderId="0" applyAlignment="1" pivotButton="0" quotePrefix="0" xfId="395">
      <alignment horizontal="right" vertical="center"/>
    </xf>
    <xf numFmtId="0" fontId="7" fillId="49" borderId="0" applyAlignment="1" pivotButton="0" quotePrefix="0" xfId="0">
      <alignment horizontal="center" vertical="center"/>
    </xf>
    <xf numFmtId="0" fontId="7" fillId="0" borderId="56" applyAlignment="1" pivotButton="0" quotePrefix="0" xfId="442">
      <alignment horizontal="center" vertical="center"/>
    </xf>
    <xf numFmtId="0" fontId="7" fillId="49" borderId="0" applyAlignment="1" pivotButton="0" quotePrefix="0" xfId="442">
      <alignment horizontal="center" vertical="center"/>
    </xf>
    <xf numFmtId="0" fontId="7" fillId="49" borderId="0" applyAlignment="1" pivotButton="0" quotePrefix="0" xfId="442">
      <alignment horizontal="right" vertical="center"/>
    </xf>
    <xf numFmtId="0" fontId="7" fillId="49" borderId="0" applyAlignment="1" pivotButton="0" quotePrefix="0" xfId="442">
      <alignment vertical="center"/>
    </xf>
    <xf numFmtId="49" fontId="7" fillId="49" borderId="0" applyAlignment="1" pivotButton="0" quotePrefix="0" xfId="442">
      <alignment horizontal="center" vertical="center"/>
    </xf>
    <xf numFmtId="0" fontId="7" fillId="30" borderId="0" applyAlignment="1" applyProtection="1" pivotButton="0" quotePrefix="1" xfId="0">
      <alignment horizontal="center" vertical="center"/>
      <protection locked="1" hidden="1"/>
    </xf>
    <xf numFmtId="164" fontId="68" fillId="30" borderId="18" applyAlignment="1" applyProtection="1" pivotButton="0" quotePrefix="0" xfId="0">
      <alignment horizontal="right" vertical="center"/>
      <protection locked="1" hidden="1"/>
    </xf>
    <xf numFmtId="0" fontId="12" fillId="30" borderId="50" applyAlignment="1" pivotButton="0" quotePrefix="0" xfId="442">
      <alignment horizontal="center" vertical="center"/>
    </xf>
    <xf numFmtId="1" fontId="12" fillId="0" borderId="0" applyAlignment="1" pivotButton="0" quotePrefix="1" xfId="442">
      <alignment horizontal="center" vertical="center"/>
    </xf>
    <xf numFmtId="0" fontId="12" fillId="0" borderId="0" applyAlignment="1" pivotButton="0" quotePrefix="0" xfId="442">
      <alignment horizontal="center" vertical="center"/>
    </xf>
    <xf numFmtId="0" fontId="12" fillId="0" borderId="16" applyAlignment="1" pivotButton="0" quotePrefix="0" xfId="442">
      <alignment horizontal="center" vertical="center"/>
    </xf>
    <xf numFmtId="0" fontId="6" fillId="49" borderId="0" applyAlignment="1" pivotButton="0" quotePrefix="0" xfId="0">
      <alignment vertical="center"/>
    </xf>
    <xf numFmtId="164" fontId="7" fillId="49" borderId="0" applyAlignment="1" pivotButton="0" quotePrefix="0" xfId="0">
      <alignment horizontal="center" vertical="center"/>
    </xf>
    <xf numFmtId="164" fontId="68" fillId="49" borderId="0" applyAlignment="1" pivotButton="0" quotePrefix="0" xfId="0">
      <alignment vertical="center"/>
    </xf>
    <xf numFmtId="164" fontId="7" fillId="49" borderId="0" applyAlignment="1" pivotButton="0" quotePrefix="0" xfId="0">
      <alignment horizontal="right" vertical="center"/>
    </xf>
    <xf numFmtId="0" fontId="121" fillId="49" borderId="16" applyAlignment="1" pivotButton="0" quotePrefix="1" xfId="442">
      <alignment horizontal="center" vertical="center"/>
    </xf>
    <xf numFmtId="164" fontId="121" fillId="49" borderId="0" applyAlignment="1" pivotButton="0" quotePrefix="0" xfId="442">
      <alignment horizontal="right" vertical="center"/>
    </xf>
    <xf numFmtId="0" fontId="121" fillId="49" borderId="30" applyAlignment="1" pivotButton="0" quotePrefix="1" xfId="442">
      <alignment horizontal="center" vertical="center"/>
    </xf>
    <xf numFmtId="0" fontId="122" fillId="49" borderId="0" applyAlignment="1" pivotButton="0" quotePrefix="0" xfId="442">
      <alignment horizontal="center" vertical="center"/>
    </xf>
    <xf numFmtId="164" fontId="6" fillId="49" borderId="0" applyAlignment="1" pivotButton="0" quotePrefix="0" xfId="442">
      <alignment horizontal="right" vertical="center"/>
    </xf>
    <xf numFmtId="164" fontId="13" fillId="49" borderId="0" applyAlignment="1" pivotButton="0" quotePrefix="0" xfId="442">
      <alignment horizontal="right" vertical="center"/>
    </xf>
    <xf numFmtId="164" fontId="7" fillId="49" borderId="0" applyAlignment="1" pivotButton="0" quotePrefix="0" xfId="442">
      <alignment horizontal="right" vertical="center"/>
    </xf>
    <xf numFmtId="164" fontId="7" fillId="48" borderId="0" applyAlignment="1" pivotButton="0" quotePrefix="1" xfId="442">
      <alignment horizontal="right" vertical="center"/>
    </xf>
    <xf numFmtId="164" fontId="7" fillId="48" borderId="0" applyAlignment="1" pivotButton="0" quotePrefix="0" xfId="442">
      <alignment horizontal="right" vertical="center"/>
    </xf>
    <xf numFmtId="164" fontId="7" fillId="48" borderId="19" applyAlignment="1" pivotButton="0" quotePrefix="1" xfId="442">
      <alignment horizontal="right" vertical="center"/>
    </xf>
    <xf numFmtId="164" fontId="7" fillId="48" borderId="0" applyAlignment="1" pivotButton="0" quotePrefix="0" xfId="0">
      <alignment horizontal="center" vertical="center"/>
    </xf>
    <xf numFmtId="164" fontId="7" fillId="48" borderId="4" applyAlignment="1" pivotButton="0" quotePrefix="0" xfId="0">
      <alignment horizontal="center" vertical="center"/>
    </xf>
    <xf numFmtId="0" fontId="68" fillId="30" borderId="48" applyAlignment="1" pivotButton="0" quotePrefix="0" xfId="0">
      <alignment horizontal="center" vertical="center" shrinkToFit="1"/>
    </xf>
    <xf numFmtId="0" fontId="68" fillId="30" borderId="49" applyAlignment="1" pivotButton="0" quotePrefix="0" xfId="0">
      <alignment horizontal="center" vertical="center" shrinkToFit="1"/>
    </xf>
    <xf numFmtId="0" fontId="82" fillId="30" borderId="48" applyAlignment="1" pivotButton="0" quotePrefix="0" xfId="0">
      <alignment horizontal="center" vertical="center" shrinkToFit="1"/>
    </xf>
    <xf numFmtId="164" fontId="82" fillId="30" borderId="0" applyAlignment="1" pivotButton="0" quotePrefix="0" xfId="0">
      <alignment horizontal="center" vertical="center"/>
    </xf>
    <xf numFmtId="0" fontId="82" fillId="30" borderId="49" applyAlignment="1" pivotButton="0" quotePrefix="0" xfId="0">
      <alignment horizontal="center" vertical="center" shrinkToFit="1"/>
    </xf>
    <xf numFmtId="0" fontId="68" fillId="30" borderId="16" applyAlignment="1" pivotButton="0" quotePrefix="0" xfId="0">
      <alignment vertical="center"/>
    </xf>
    <xf numFmtId="164" fontId="68" fillId="48" borderId="0" applyAlignment="1" pivotButton="0" quotePrefix="0" xfId="0">
      <alignment horizontal="center" vertical="center"/>
    </xf>
    <xf numFmtId="164" fontId="68" fillId="48" borderId="16" applyAlignment="1" pivotButton="0" quotePrefix="0" xfId="0">
      <alignment horizontal="center" vertical="center"/>
    </xf>
    <xf numFmtId="0" fontId="68" fillId="30" borderId="49" applyAlignment="1" pivotButton="0" quotePrefix="0" xfId="0">
      <alignment vertical="center" shrinkToFit="1"/>
    </xf>
    <xf numFmtId="0" fontId="68" fillId="0" borderId="51" applyAlignment="1" pivotButton="0" quotePrefix="0" xfId="0">
      <alignment horizontal="center" vertical="center" shrinkToFit="1"/>
    </xf>
    <xf numFmtId="164" fontId="68" fillId="48" borderId="4" applyAlignment="1" pivotButton="0" quotePrefix="0" xfId="0">
      <alignment horizontal="center" vertical="center"/>
    </xf>
    <xf numFmtId="164" fontId="68" fillId="48" borderId="23" applyAlignment="1" pivotButton="0" quotePrefix="0" xfId="0">
      <alignment horizontal="center" vertical="center"/>
    </xf>
    <xf numFmtId="0" fontId="68" fillId="30" borderId="55" applyAlignment="1" pivotButton="0" quotePrefix="0" xfId="0">
      <alignment vertical="center" shrinkToFit="1"/>
    </xf>
    <xf numFmtId="164" fontId="68" fillId="0" borderId="0" applyAlignment="1" pivotButton="0" quotePrefix="0" xfId="394">
      <alignment horizontal="right" vertical="center" shrinkToFit="1"/>
    </xf>
    <xf numFmtId="164" fontId="68" fillId="0" borderId="0" applyAlignment="1" pivotButton="0" quotePrefix="0" xfId="394">
      <alignment vertical="center" shrinkToFit="1"/>
    </xf>
    <xf numFmtId="0" fontId="83" fillId="0" borderId="0" applyAlignment="1" pivotButton="0" quotePrefix="0" xfId="444">
      <alignment vertical="center" shrinkToFit="1"/>
    </xf>
    <xf numFmtId="164" fontId="68" fillId="30" borderId="0" applyAlignment="1" pivotButton="0" quotePrefix="0" xfId="394">
      <alignment horizontal="right" vertical="center" shrinkToFit="1"/>
    </xf>
    <xf numFmtId="164" fontId="68" fillId="30" borderId="0" applyAlignment="1" pivotButton="0" quotePrefix="0" xfId="394">
      <alignment vertical="center" shrinkToFit="1"/>
    </xf>
    <xf numFmtId="0" fontId="83" fillId="30" borderId="0" applyAlignment="1" pivotButton="0" quotePrefix="0" xfId="444">
      <alignment vertical="center" shrinkToFit="1"/>
    </xf>
    <xf numFmtId="0" fontId="6" fillId="30" borderId="0" applyAlignment="1" pivotButton="0" quotePrefix="0" xfId="444">
      <alignment vertical="center" shrinkToFit="1"/>
    </xf>
    <xf numFmtId="164" fontId="68" fillId="49" borderId="0" applyAlignment="1" pivotButton="0" quotePrefix="0" xfId="394">
      <alignment horizontal="right" vertical="center" shrinkToFit="1"/>
    </xf>
    <xf numFmtId="164" fontId="68" fillId="49" borderId="0" applyAlignment="1" pivotButton="0" quotePrefix="0" xfId="394">
      <alignment vertical="center" shrinkToFit="1"/>
    </xf>
    <xf numFmtId="0" fontId="83" fillId="49" borderId="0" applyAlignment="1" pivotButton="0" quotePrefix="0" xfId="444">
      <alignment vertical="center" shrinkToFit="1"/>
    </xf>
    <xf numFmtId="0" fontId="6" fillId="49" borderId="0" applyAlignment="1" pivotButton="0" quotePrefix="0" xfId="444">
      <alignment vertical="center" shrinkToFit="1"/>
    </xf>
    <xf numFmtId="164" fontId="82" fillId="30" borderId="0" applyAlignment="1" pivotButton="0" quotePrefix="0" xfId="394">
      <alignment horizontal="right" vertical="center" shrinkToFit="1"/>
    </xf>
    <xf numFmtId="164" fontId="82" fillId="30" borderId="0" applyAlignment="1" pivotButton="0" quotePrefix="0" xfId="394">
      <alignment vertical="center" shrinkToFit="1"/>
    </xf>
    <xf numFmtId="164" fontId="68" fillId="47" borderId="0" applyAlignment="1" pivotButton="0" quotePrefix="0" xfId="394">
      <alignment horizontal="right" vertical="center" shrinkToFit="1"/>
    </xf>
    <xf numFmtId="164" fontId="82" fillId="47" borderId="0" applyAlignment="1" pivotButton="0" quotePrefix="0" xfId="394">
      <alignment vertical="center" shrinkToFit="1"/>
    </xf>
    <xf numFmtId="164" fontId="82" fillId="47" borderId="0" applyAlignment="1" pivotButton="0" quotePrefix="0" xfId="394">
      <alignment horizontal="right" vertical="center" shrinkToFit="1"/>
    </xf>
    <xf numFmtId="0" fontId="85" fillId="0" borderId="0" applyAlignment="1" pivotButton="0" quotePrefix="0" xfId="444">
      <alignment vertical="center" shrinkToFit="1"/>
    </xf>
    <xf numFmtId="0" fontId="7" fillId="0" borderId="0" applyAlignment="1" pivotButton="0" quotePrefix="0" xfId="0">
      <alignment horizontal="center" vertical="center"/>
    </xf>
    <xf numFmtId="0" fontId="7" fillId="0" borderId="16" applyAlignment="1" pivotButton="0" quotePrefix="0" xfId="0">
      <alignment horizontal="center" vertical="center"/>
    </xf>
    <xf numFmtId="0" fontId="7" fillId="30" borderId="17" applyAlignment="1" pivotButton="0" quotePrefix="0" xfId="0">
      <alignment horizontal="center" vertical="center" wrapText="1"/>
    </xf>
    <xf numFmtId="0" fontId="7" fillId="30" borderId="69" applyAlignment="1" pivotButton="0" quotePrefix="0" xfId="0">
      <alignment horizontal="center" vertical="center"/>
    </xf>
    <xf numFmtId="0" fontId="7" fillId="30" borderId="70" applyAlignment="1" pivotButton="0" quotePrefix="0" xfId="0">
      <alignment horizontal="center" vertical="center"/>
    </xf>
    <xf numFmtId="0" fontId="7" fillId="30" borderId="71" applyAlignment="1" pivotButton="0" quotePrefix="0" xfId="0">
      <alignment horizontal="center" vertical="center"/>
    </xf>
    <xf numFmtId="0" fontId="7" fillId="30" borderId="60" applyAlignment="1" pivotButton="0" quotePrefix="0" xfId="0">
      <alignment horizontal="center" vertical="center" wrapText="1"/>
    </xf>
    <xf numFmtId="0" fontId="7" fillId="30" borderId="22" applyAlignment="1" pivotButton="0" quotePrefix="0" xfId="0">
      <alignment horizontal="center" vertical="center"/>
    </xf>
    <xf numFmtId="0" fontId="7" fillId="30" borderId="59" applyAlignment="1" pivotButton="0" quotePrefix="0" xfId="0">
      <alignment horizontal="center" vertical="center" wrapText="1"/>
    </xf>
    <xf numFmtId="0" fontId="7" fillId="30" borderId="36" applyAlignment="1" pivotButton="0" quotePrefix="0" xfId="0">
      <alignment horizontal="center" vertical="center"/>
    </xf>
    <xf numFmtId="0" fontId="7" fillId="30" borderId="43" applyAlignment="1" pivotButton="0" quotePrefix="0" xfId="0">
      <alignment horizontal="center" wrapText="1"/>
    </xf>
    <xf numFmtId="0" fontId="7" fillId="30" borderId="69" applyAlignment="1" pivotButton="0" quotePrefix="0" xfId="0">
      <alignment horizontal="center"/>
    </xf>
    <xf numFmtId="0" fontId="7" fillId="30" borderId="72" applyAlignment="1" pivotButton="0" quotePrefix="0" xfId="0">
      <alignment horizontal="center"/>
    </xf>
    <xf numFmtId="0" fontId="7" fillId="30" borderId="71" applyAlignment="1" pivotButton="0" quotePrefix="0" xfId="0">
      <alignment horizontal="center"/>
    </xf>
    <xf numFmtId="0" fontId="7" fillId="30" borderId="17" applyAlignment="1" pivotButton="0" quotePrefix="0" xfId="423">
      <alignment horizontal="center" vertical="center" wrapText="1"/>
    </xf>
    <xf numFmtId="0" fontId="7" fillId="30" borderId="28" applyAlignment="1" pivotButton="0" quotePrefix="0" xfId="423">
      <alignment horizontal="center" vertical="center" wrapText="1"/>
    </xf>
    <xf numFmtId="0" fontId="7" fillId="30" borderId="0" applyAlignment="1" pivotButton="0" quotePrefix="0" xfId="423">
      <alignment horizontal="center" vertical="center" wrapText="1"/>
    </xf>
    <xf numFmtId="0" fontId="7" fillId="30" borderId="16" applyAlignment="1" pivotButton="0" quotePrefix="0" xfId="423">
      <alignment horizontal="center" vertical="center" wrapText="1"/>
    </xf>
    <xf numFmtId="0" fontId="7" fillId="30" borderId="32" applyAlignment="1" pivotButton="0" quotePrefix="0" xfId="423">
      <alignment horizontal="center" vertical="center" wrapText="1"/>
    </xf>
    <xf numFmtId="0" fontId="7" fillId="30" borderId="37" applyAlignment="1" pivotButton="0" quotePrefix="0" xfId="423">
      <alignment horizontal="center" vertical="center" wrapText="1"/>
    </xf>
    <xf numFmtId="0" fontId="7" fillId="30" borderId="73" applyAlignment="1" pivotButton="0" quotePrefix="0" xfId="0">
      <alignment horizontal="center" vertical="center" wrapText="1"/>
    </xf>
    <xf numFmtId="0" fontId="7" fillId="30" borderId="65" applyAlignment="1" pivotButton="0" quotePrefix="0" xfId="0">
      <alignment horizontal="center" vertical="center"/>
    </xf>
    <xf numFmtId="0" fontId="7" fillId="30" borderId="59" applyAlignment="1" pivotButton="0" quotePrefix="0" xfId="0">
      <alignment horizontal="center" vertical="center"/>
    </xf>
    <xf numFmtId="0" fontId="7" fillId="30" borderId="60" applyAlignment="1" pivotButton="0" quotePrefix="0" xfId="0">
      <alignment horizontal="center" vertical="center"/>
    </xf>
    <xf numFmtId="0" fontId="7" fillId="30" borderId="43" applyAlignment="1" pivotButton="0" quotePrefix="0" xfId="0">
      <alignment horizontal="center" vertical="center" wrapText="1"/>
    </xf>
    <xf numFmtId="0" fontId="7" fillId="30" borderId="72" applyAlignment="1" pivotButton="0" quotePrefix="0" xfId="0">
      <alignment horizontal="center" vertical="center"/>
    </xf>
    <xf numFmtId="0" fontId="7" fillId="30" borderId="74" applyAlignment="1" pivotButton="0" quotePrefix="0" xfId="0">
      <alignment horizontal="center" vertical="center"/>
    </xf>
    <xf numFmtId="0" fontId="7" fillId="30" borderId="75" applyAlignment="1" pivotButton="0" quotePrefix="0" xfId="0">
      <alignment horizontal="center" vertical="center"/>
    </xf>
    <xf numFmtId="0" fontId="7" fillId="30" borderId="65" applyAlignment="1" pivotButton="0" quotePrefix="0" xfId="0">
      <alignment horizontal="center" vertical="center" wrapText="1"/>
    </xf>
    <xf numFmtId="0" fontId="7" fillId="30" borderId="66" applyAlignment="1" pivotButton="0" quotePrefix="0" xfId="0">
      <alignment horizontal="center" vertical="center" wrapText="1"/>
    </xf>
    <xf numFmtId="0" fontId="7" fillId="30" borderId="67" applyAlignment="1" pivotButton="0" quotePrefix="0" xfId="0">
      <alignment horizontal="center" vertical="center" wrapText="1"/>
    </xf>
    <xf numFmtId="0" fontId="7" fillId="30" borderId="68" applyAlignment="1" pivotButton="0" quotePrefix="0" xfId="0">
      <alignment horizontal="center" vertical="center" wrapText="1"/>
    </xf>
    <xf numFmtId="0" fontId="7" fillId="30" borderId="64" applyAlignment="1" pivotButton="0" quotePrefix="0" xfId="0">
      <alignment horizontal="center" vertical="center" wrapText="1"/>
    </xf>
    <xf numFmtId="0" fontId="7" fillId="30" borderId="31" applyAlignment="1" pivotButton="0" quotePrefix="0" xfId="0">
      <alignment horizontal="center" vertical="center" wrapText="1"/>
    </xf>
    <xf numFmtId="0" fontId="7" fillId="30" borderId="21" applyAlignment="1" pivotButton="0" quotePrefix="0" xfId="0">
      <alignment horizontal="center" vertical="center" wrapText="1"/>
    </xf>
    <xf numFmtId="0" fontId="75" fillId="30" borderId="0" applyAlignment="1" pivotButton="0" quotePrefix="0" xfId="0">
      <alignment horizontal="center" vertical="center"/>
    </xf>
    <xf numFmtId="0" fontId="75" fillId="30" borderId="0" applyAlignment="1" pivotButton="0" quotePrefix="0" xfId="424">
      <alignment horizontal="center" vertical="center"/>
    </xf>
    <xf numFmtId="0" fontId="12" fillId="0" borderId="0" applyAlignment="1" pivotButton="0" quotePrefix="0" xfId="0">
      <alignment horizontal="center" vertical="center"/>
    </xf>
    <xf numFmtId="0" fontId="12" fillId="0" borderId="16" applyAlignment="1" pivotButton="0" quotePrefix="0" xfId="0">
      <alignment horizontal="center" vertical="center"/>
    </xf>
    <xf numFmtId="0" fontId="7" fillId="30" borderId="0" applyAlignment="1" pivotButton="0" quotePrefix="0" xfId="0">
      <alignment horizontal="left" vertical="center"/>
    </xf>
    <xf numFmtId="0" fontId="7" fillId="0" borderId="57" applyAlignment="1" pivotButton="0" quotePrefix="0" xfId="0">
      <alignment horizontal="center" vertical="center"/>
    </xf>
    <xf numFmtId="0" fontId="7" fillId="0" borderId="58" applyAlignment="1" pivotButton="0" quotePrefix="0" xfId="0">
      <alignment horizontal="center" vertical="center"/>
    </xf>
    <xf numFmtId="0" fontId="7" fillId="30" borderId="61" applyAlignment="1" pivotButton="0" quotePrefix="0" xfId="0">
      <alignment horizontal="center" vertical="center" wrapText="1"/>
    </xf>
    <xf numFmtId="0" fontId="7" fillId="30" borderId="62" applyAlignment="1" pivotButton="0" quotePrefix="0" xfId="0">
      <alignment horizontal="center" vertical="center"/>
    </xf>
    <xf numFmtId="0" fontId="7" fillId="30" borderId="63" applyAlignment="1" pivotButton="0" quotePrefix="0" xfId="0">
      <alignment horizontal="center" vertical="center"/>
    </xf>
    <xf numFmtId="0" fontId="74" fillId="30" borderId="0" applyAlignment="1" pivotButton="0" quotePrefix="0" xfId="0">
      <alignment horizontal="center" vertical="center"/>
    </xf>
    <xf numFmtId="0" fontId="7" fillId="30" borderId="76" applyAlignment="1" pivotButton="0" quotePrefix="0" xfId="424">
      <alignment horizontal="center" vertical="center" wrapText="1"/>
    </xf>
    <xf numFmtId="0" fontId="7" fillId="30" borderId="77" applyAlignment="1" pivotButton="0" quotePrefix="0" xfId="424">
      <alignment horizontal="center" vertical="center"/>
    </xf>
    <xf numFmtId="0" fontId="7" fillId="30" borderId="78" applyAlignment="1" pivotButton="0" quotePrefix="0" xfId="424">
      <alignment horizontal="center" vertical="center"/>
    </xf>
    <xf numFmtId="0" fontId="7" fillId="30" borderId="56" applyAlignment="1" pivotButton="0" quotePrefix="0" xfId="0">
      <alignment horizontal="center" vertical="center" wrapText="1"/>
    </xf>
    <xf numFmtId="0" fontId="7" fillId="30" borderId="36" applyAlignment="1" pivotButton="0" quotePrefix="0" xfId="0">
      <alignment horizontal="center" vertical="center" wrapText="1"/>
    </xf>
    <xf numFmtId="0" fontId="7" fillId="30" borderId="26" applyAlignment="1" pivotButton="0" quotePrefix="0" xfId="0">
      <alignment horizontal="center" vertical="center" wrapText="1"/>
    </xf>
    <xf numFmtId="0" fontId="7" fillId="30" borderId="73" applyAlignment="1" pivotButton="0" quotePrefix="0" xfId="0">
      <alignment horizontal="center" vertical="center"/>
    </xf>
    <xf numFmtId="0" fontId="7" fillId="0" borderId="41" applyAlignment="1" pivotButton="0" quotePrefix="0" xfId="0">
      <alignment horizontal="center" vertical="center" wrapText="1"/>
    </xf>
    <xf numFmtId="0" fontId="7" fillId="0" borderId="39" applyAlignment="1" pivotButton="0" quotePrefix="0" xfId="0">
      <alignment horizontal="center" vertical="center" wrapText="1"/>
    </xf>
    <xf numFmtId="0" fontId="7" fillId="0" borderId="42" applyAlignment="1" pivotButton="0" quotePrefix="0" xfId="0">
      <alignment horizontal="center" vertical="center" wrapText="1"/>
    </xf>
    <xf numFmtId="0" fontId="7" fillId="0" borderId="60" applyAlignment="1" pivotButton="0" quotePrefix="0" xfId="0">
      <alignment horizontal="center" vertical="center" wrapText="1"/>
    </xf>
    <xf numFmtId="0" fontId="7" fillId="0" borderId="60" applyAlignment="1" pivotButton="0" quotePrefix="0" xfId="0">
      <alignment horizontal="center" vertical="center"/>
    </xf>
    <xf numFmtId="0" fontId="7" fillId="0" borderId="22" applyAlignment="1" pivotButton="0" quotePrefix="0" xfId="0">
      <alignment horizontal="center" vertical="center"/>
    </xf>
    <xf numFmtId="0" fontId="7" fillId="0" borderId="28" applyAlignment="1" pivotButton="0" quotePrefix="0" xfId="0">
      <alignment horizontal="center" vertical="center" wrapText="1"/>
    </xf>
    <xf numFmtId="0" fontId="7" fillId="0" borderId="16" applyAlignment="1" pivotButton="0" quotePrefix="0" xfId="0">
      <alignment horizontal="center" vertical="center" wrapText="1"/>
    </xf>
    <xf numFmtId="0" fontId="7" fillId="0" borderId="37" applyAlignment="1" pivotButton="0" quotePrefix="0" xfId="0">
      <alignment horizontal="center" vertical="center" wrapText="1"/>
    </xf>
    <xf numFmtId="0" fontId="7" fillId="0" borderId="74" applyAlignment="1" pivotButton="0" quotePrefix="0" xfId="0">
      <alignment horizontal="center" vertical="center" wrapText="1"/>
    </xf>
    <xf numFmtId="0" fontId="7" fillId="0" borderId="73" applyAlignment="1" pivotButton="0" quotePrefix="0" xfId="0">
      <alignment horizontal="center" vertical="center"/>
    </xf>
    <xf numFmtId="0" fontId="7" fillId="0" borderId="61" applyAlignment="1" pivotButton="0" quotePrefix="0" xfId="0">
      <alignment horizontal="center" vertical="center" wrapText="1"/>
    </xf>
    <xf numFmtId="0" fontId="7" fillId="0" borderId="62" applyAlignment="1" pivotButton="0" quotePrefix="0" xfId="0">
      <alignment horizontal="center" vertical="center"/>
    </xf>
    <xf numFmtId="0" fontId="7" fillId="0" borderId="63" applyAlignment="1" pivotButton="0" quotePrefix="0" xfId="0">
      <alignment horizontal="center" vertical="center"/>
    </xf>
    <xf numFmtId="0" fontId="7" fillId="0" borderId="22" applyAlignment="1" pivotButton="0" quotePrefix="0" xfId="0">
      <alignment horizontal="center" vertical="center" wrapText="1"/>
    </xf>
    <xf numFmtId="0" fontId="7" fillId="0" borderId="26" applyAlignment="1" pivotButton="0" quotePrefix="0" xfId="0">
      <alignment horizontal="center" vertical="center" wrapText="1"/>
    </xf>
    <xf numFmtId="0" fontId="7" fillId="0" borderId="31" applyAlignment="1" pivotButton="0" quotePrefix="0" xfId="0">
      <alignment horizontal="center" vertical="center" wrapText="1"/>
    </xf>
    <xf numFmtId="0" fontId="7" fillId="0" borderId="21" applyAlignment="1" pivotButton="0" quotePrefix="0" xfId="0">
      <alignment horizontal="center" vertical="center" wrapText="1"/>
    </xf>
    <xf numFmtId="0" fontId="7" fillId="0" borderId="64" applyAlignment="1" pivotButton="0" quotePrefix="0" xfId="0">
      <alignment horizontal="center" vertical="center" wrapText="1"/>
    </xf>
    <xf numFmtId="0" fontId="7" fillId="0" borderId="64" applyAlignment="1" pivotButton="0" quotePrefix="0" xfId="424">
      <alignment horizontal="center" vertical="center" wrapText="1"/>
    </xf>
    <xf numFmtId="0" fontId="7" fillId="0" borderId="31" applyAlignment="1" pivotButton="0" quotePrefix="0" xfId="424">
      <alignment horizontal="center" vertical="center" wrapText="1"/>
    </xf>
    <xf numFmtId="0" fontId="7" fillId="0" borderId="21" applyAlignment="1" pivotButton="0" quotePrefix="0" xfId="424">
      <alignment horizontal="center" vertical="center" wrapText="1"/>
    </xf>
    <xf numFmtId="0" fontId="7" fillId="0" borderId="76" applyAlignment="1" pivotButton="0" quotePrefix="0" xfId="0">
      <alignment horizontal="center" vertical="center" wrapText="1"/>
    </xf>
    <xf numFmtId="0" fontId="7" fillId="0" borderId="77" applyAlignment="1" pivotButton="0" quotePrefix="0" xfId="0">
      <alignment horizontal="center" vertical="center"/>
    </xf>
    <xf numFmtId="0" fontId="7" fillId="0" borderId="78" applyAlignment="1" pivotButton="0" quotePrefix="0" xfId="0">
      <alignment horizontal="center" vertical="center"/>
    </xf>
    <xf numFmtId="0" fontId="7" fillId="0" borderId="56" applyAlignment="1" pivotButton="0" quotePrefix="0" xfId="0">
      <alignment horizontal="center" vertical="center" wrapText="1"/>
    </xf>
    <xf numFmtId="0" fontId="7" fillId="0" borderId="59" applyAlignment="1" pivotButton="0" quotePrefix="0" xfId="0">
      <alignment horizontal="center" vertical="center"/>
    </xf>
    <xf numFmtId="0" fontId="7" fillId="0" borderId="36" applyAlignment="1" pivotButton="0" quotePrefix="0" xfId="0">
      <alignment horizontal="center" vertical="center"/>
    </xf>
    <xf numFmtId="0" fontId="75" fillId="0" borderId="0" applyAlignment="1" pivotButton="0" quotePrefix="0" xfId="0">
      <alignment horizontal="center" vertical="center"/>
    </xf>
    <xf numFmtId="0" fontId="7" fillId="0" borderId="75" applyAlignment="1" pivotButton="0" quotePrefix="0" xfId="0">
      <alignment horizontal="center" vertical="center" wrapText="1"/>
    </xf>
    <xf numFmtId="0" fontId="7" fillId="0" borderId="29" applyAlignment="1" pivotButton="0" quotePrefix="0" xfId="0">
      <alignment horizontal="center" vertical="center" wrapText="1"/>
    </xf>
    <xf numFmtId="0" fontId="7" fillId="0" borderId="56" applyAlignment="1" pivotButton="0" quotePrefix="0" xfId="0">
      <alignment horizontal="center" vertical="center"/>
    </xf>
    <xf numFmtId="0" fontId="7" fillId="0" borderId="80" applyAlignment="1" pivotButton="0" quotePrefix="0" xfId="0">
      <alignment horizontal="center" vertical="center" wrapText="1"/>
    </xf>
    <xf numFmtId="0" fontId="7" fillId="0" borderId="67" applyAlignment="1" pivotButton="0" quotePrefix="0" xfId="0">
      <alignment horizontal="center" vertical="center" wrapText="1"/>
    </xf>
    <xf numFmtId="0" fontId="7" fillId="0" borderId="68" applyAlignment="1" pivotButton="0" quotePrefix="0" xfId="0">
      <alignment horizontal="center" vertical="center" wrapText="1"/>
    </xf>
    <xf numFmtId="0" fontId="7" fillId="0" borderId="6" applyAlignment="1" pivotButton="0" quotePrefix="0" xfId="0">
      <alignment horizontal="center" vertical="center" wrapText="1"/>
    </xf>
    <xf numFmtId="0" fontId="7" fillId="0" borderId="6" applyAlignment="1" pivotButton="0" quotePrefix="0" xfId="0">
      <alignment horizontal="center" vertical="center"/>
    </xf>
    <xf numFmtId="0" fontId="7" fillId="0" borderId="35" applyAlignment="1" pivotButton="0" quotePrefix="0" xfId="0">
      <alignment horizontal="center" vertical="center"/>
    </xf>
    <xf numFmtId="0" fontId="7" fillId="0" borderId="79" applyAlignment="1" pivotButton="0" quotePrefix="0" xfId="0">
      <alignment horizontal="center" vertical="center"/>
    </xf>
    <xf numFmtId="0" fontId="7" fillId="0" borderId="81" applyAlignment="1" pivotButton="0" quotePrefix="0" xfId="0">
      <alignment horizontal="center" vertical="center" wrapText="1"/>
    </xf>
    <xf numFmtId="0" fontId="7" fillId="0" borderId="46" applyAlignment="1" pivotButton="0" quotePrefix="0" xfId="0">
      <alignment horizontal="center" vertical="center" wrapText="1"/>
    </xf>
    <xf numFmtId="0" fontId="7" fillId="0" borderId="27" applyAlignment="1" pivotButton="0" quotePrefix="0" xfId="0">
      <alignment horizontal="center" vertical="center" wrapText="1"/>
    </xf>
    <xf numFmtId="0" fontId="7" fillId="0" borderId="59" applyAlignment="1" pivotButton="0" quotePrefix="0" xfId="0">
      <alignment horizontal="center" vertical="center" wrapText="1"/>
    </xf>
    <xf numFmtId="0" fontId="7" fillId="0" borderId="79" applyAlignment="1" pivotButton="0" quotePrefix="0" xfId="0">
      <alignment horizontal="center" vertical="center" wrapText="1"/>
    </xf>
    <xf numFmtId="0" fontId="7" fillId="0" borderId="61" applyAlignment="1" pivotButton="0" quotePrefix="0" xfId="0">
      <alignment horizontal="center" vertical="center"/>
    </xf>
    <xf numFmtId="0" fontId="7" fillId="0" borderId="76" applyAlignment="1" pivotButton="0" quotePrefix="0" xfId="0">
      <alignment horizontal="center" vertical="center"/>
    </xf>
    <xf numFmtId="0" fontId="7" fillId="0" borderId="44" applyAlignment="1" pivotButton="0" quotePrefix="0" xfId="0">
      <alignment horizontal="center" vertical="center"/>
    </xf>
    <xf numFmtId="0" fontId="7" fillId="0" borderId="31" applyAlignment="1" pivotButton="0" quotePrefix="0" xfId="0">
      <alignment horizontal="center" vertical="center"/>
    </xf>
    <xf numFmtId="0" fontId="7" fillId="0" borderId="21" applyAlignment="1" pivotButton="0" quotePrefix="0" xfId="0">
      <alignment horizontal="center" vertical="center"/>
    </xf>
    <xf numFmtId="0" fontId="7" fillId="0" borderId="61" applyAlignment="1" pivotButton="0" quotePrefix="0" xfId="424">
      <alignment horizontal="center" vertical="center" wrapText="1"/>
    </xf>
    <xf numFmtId="0" fontId="7" fillId="0" borderId="62" applyAlignment="1" pivotButton="0" quotePrefix="0" xfId="424">
      <alignment horizontal="center" vertical="center"/>
    </xf>
    <xf numFmtId="0" fontId="7" fillId="0" borderId="63" applyAlignment="1" pivotButton="0" quotePrefix="0" xfId="424">
      <alignment horizontal="center" vertical="center"/>
    </xf>
    <xf numFmtId="0" fontId="7" fillId="0" borderId="26" applyAlignment="1" pivotButton="0" quotePrefix="0" xfId="424">
      <alignment horizontal="center" vertical="center" wrapText="1"/>
    </xf>
    <xf numFmtId="0" fontId="7" fillId="0" borderId="31" applyAlignment="1" pivotButton="0" quotePrefix="0" xfId="424">
      <alignment horizontal="center" vertical="center" wrapText="1"/>
    </xf>
    <xf numFmtId="0" fontId="7" fillId="0" borderId="21" applyAlignment="1" pivotButton="0" quotePrefix="0" xfId="424">
      <alignment horizontal="center" vertical="center" wrapText="1"/>
    </xf>
    <xf numFmtId="0" fontId="7" fillId="0" borderId="60" applyAlignment="1" pivotButton="0" quotePrefix="0" xfId="0">
      <alignment horizontal="center" vertical="center" wrapText="1"/>
    </xf>
    <xf numFmtId="0" fontId="7" fillId="0" borderId="60" applyAlignment="1" pivotButton="0" quotePrefix="0" xfId="0">
      <alignment horizontal="center" vertical="center"/>
    </xf>
    <xf numFmtId="0" fontId="7" fillId="0" borderId="22" applyAlignment="1" pivotButton="0" quotePrefix="0" xfId="0">
      <alignment horizontal="center" vertical="center"/>
    </xf>
    <xf numFmtId="164" fontId="7" fillId="30" borderId="57" applyAlignment="1" pivotButton="0" quotePrefix="0" xfId="0">
      <alignment horizontal="center" vertical="center"/>
    </xf>
    <xf numFmtId="164" fontId="7" fillId="30" borderId="58" applyAlignment="1" pivotButton="0" quotePrefix="0" xfId="0">
      <alignment horizontal="center" vertical="center"/>
    </xf>
    <xf numFmtId="164" fontId="7" fillId="49" borderId="0" applyAlignment="1" pivotButton="0" quotePrefix="0" xfId="0">
      <alignment horizontal="center" vertical="center"/>
    </xf>
    <xf numFmtId="164" fontId="7" fillId="30" borderId="16" applyAlignment="1" pivotButton="0" quotePrefix="0" xfId="0">
      <alignment horizontal="center" vertical="center"/>
    </xf>
    <xf numFmtId="0" fontId="75" fillId="0" borderId="0" applyAlignment="1" pivotButton="0" quotePrefix="0" xfId="0">
      <alignment horizontal="center" vertical="center"/>
    </xf>
    <xf numFmtId="0" fontId="75" fillId="0" borderId="0" applyAlignment="1" pivotButton="0" quotePrefix="0" xfId="0">
      <alignment horizontal="center" vertical="center" shrinkToFit="1"/>
    </xf>
    <xf numFmtId="164" fontId="7" fillId="30" borderId="18" applyAlignment="1" pivotButton="0" quotePrefix="0" xfId="0">
      <alignment horizontal="center" vertical="center"/>
    </xf>
    <xf numFmtId="0" fontId="7" fillId="0" borderId="85" applyAlignment="1" pivotButton="0" quotePrefix="0" xfId="0">
      <alignment horizontal="center" vertical="center"/>
    </xf>
    <xf numFmtId="0" fontId="7" fillId="0" borderId="56" applyAlignment="1" pivotButton="0" quotePrefix="0" xfId="0">
      <alignment horizontal="center" vertical="center"/>
    </xf>
    <xf numFmtId="0" fontId="7" fillId="0" borderId="88" applyAlignment="1" pivotButton="0" quotePrefix="0" xfId="0">
      <alignment horizontal="center" vertical="center"/>
    </xf>
    <xf numFmtId="0" fontId="7" fillId="0" borderId="89" applyAlignment="1" pivotButton="0" quotePrefix="0" xfId="0">
      <alignment horizontal="center" vertical="center" wrapText="1"/>
    </xf>
    <xf numFmtId="0" fontId="7" fillId="0" borderId="6" applyAlignment="1" pivotButton="0" quotePrefix="0" xfId="0">
      <alignment horizontal="center" vertical="center"/>
    </xf>
    <xf numFmtId="0" fontId="7" fillId="0" borderId="35" applyAlignment="1" pivotButton="0" quotePrefix="0" xfId="0">
      <alignment horizontal="center" vertical="center"/>
    </xf>
    <xf numFmtId="0" fontId="7" fillId="0" borderId="90" applyAlignment="1" pivotButton="0" quotePrefix="0" xfId="424">
      <alignment horizontal="center" vertical="center" wrapText="1"/>
    </xf>
    <xf numFmtId="0" fontId="7" fillId="0" borderId="90" applyAlignment="1" pivotButton="0" quotePrefix="0" xfId="0">
      <alignment horizontal="center" vertical="center"/>
    </xf>
    <xf numFmtId="0" fontId="7" fillId="0" borderId="91" applyAlignment="1" pivotButton="0" quotePrefix="0" xfId="0">
      <alignment horizontal="center" vertical="center"/>
    </xf>
    <xf numFmtId="0" fontId="7" fillId="0" borderId="87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 wrapText="1"/>
    </xf>
    <xf numFmtId="0" fontId="7" fillId="0" borderId="32" applyAlignment="1" pivotButton="0" quotePrefix="0" xfId="0">
      <alignment horizontal="center" vertical="center" wrapText="1"/>
    </xf>
    <xf numFmtId="164" fontId="12" fillId="0" borderId="19" applyAlignment="1" pivotButton="0" quotePrefix="0" xfId="0">
      <alignment horizontal="center" vertical="center"/>
    </xf>
    <xf numFmtId="164" fontId="12" fillId="0" borderId="4" applyAlignment="1" pivotButton="0" quotePrefix="0" xfId="0">
      <alignment horizontal="center" vertical="center"/>
    </xf>
    <xf numFmtId="0" fontId="7" fillId="0" borderId="82" applyAlignment="1" pivotButton="0" quotePrefix="0" xfId="0">
      <alignment horizontal="center" vertical="center" wrapText="1"/>
    </xf>
    <xf numFmtId="0" fontId="7" fillId="0" borderId="83" applyAlignment="1" pivotButton="0" quotePrefix="0" xfId="0">
      <alignment horizontal="center" vertical="center"/>
    </xf>
    <xf numFmtId="0" fontId="7" fillId="0" borderId="84" applyAlignment="1" pivotButton="0" quotePrefix="0" xfId="0">
      <alignment horizontal="center" vertical="center"/>
    </xf>
    <xf numFmtId="0" fontId="7" fillId="0" borderId="85" applyAlignment="1" pivotButton="0" quotePrefix="0" xfId="0">
      <alignment horizontal="center" vertical="center"/>
    </xf>
    <xf numFmtId="0" fontId="7" fillId="0" borderId="17" applyAlignment="1" pivotButton="0" quotePrefix="0" xfId="0">
      <alignment horizontal="center" vertical="center"/>
    </xf>
    <xf numFmtId="0" fontId="7" fillId="0" borderId="18" applyAlignment="1" pivotButton="0" quotePrefix="0" xfId="0">
      <alignment horizontal="center" vertical="center" wrapText="1"/>
    </xf>
    <xf numFmtId="0" fontId="7" fillId="0" borderId="86" applyAlignment="1" pivotButton="0" quotePrefix="0" xfId="0">
      <alignment horizontal="center" vertical="center" wrapText="1"/>
    </xf>
    <xf numFmtId="164" fontId="12" fillId="47" borderId="4" applyAlignment="1" pivotButton="0" quotePrefix="0" xfId="0">
      <alignment horizontal="center" vertical="center"/>
    </xf>
    <xf numFmtId="0" fontId="75" fillId="30" borderId="0" applyAlignment="1" pivotButton="0" quotePrefix="0" xfId="0">
      <alignment horizontal="center" vertical="center" wrapText="1"/>
    </xf>
    <xf numFmtId="0" fontId="7" fillId="30" borderId="94" applyAlignment="1" pivotButton="0" quotePrefix="0" xfId="424">
      <alignment horizontal="center" vertical="center" wrapText="1"/>
    </xf>
    <xf numFmtId="0" fontId="7" fillId="30" borderId="30" applyAlignment="1" pivotButton="0" quotePrefix="0" xfId="424">
      <alignment horizontal="center" vertical="center" wrapText="1"/>
    </xf>
    <xf numFmtId="0" fontId="7" fillId="30" borderId="38" applyAlignment="1" pivotButton="0" quotePrefix="0" xfId="424">
      <alignment horizontal="center" vertical="center" wrapText="1"/>
    </xf>
    <xf numFmtId="0" fontId="7" fillId="30" borderId="75" applyAlignment="1" pivotButton="0" quotePrefix="0" xfId="0">
      <alignment horizontal="center" vertical="center" wrapText="1"/>
    </xf>
    <xf numFmtId="0" fontId="7" fillId="30" borderId="29" applyAlignment="1" pivotButton="0" quotePrefix="0" xfId="0">
      <alignment horizontal="center" vertical="center"/>
    </xf>
    <xf numFmtId="0" fontId="7" fillId="30" borderId="92" applyAlignment="1" pivotButton="0" quotePrefix="0" xfId="0">
      <alignment horizontal="center" vertical="center" wrapText="1"/>
    </xf>
    <xf numFmtId="0" fontId="7" fillId="30" borderId="71" applyAlignment="1" pivotButton="0" quotePrefix="0" xfId="0">
      <alignment horizontal="center" vertical="center" wrapText="1"/>
    </xf>
    <xf numFmtId="0" fontId="7" fillId="30" borderId="72" applyAlignment="1" pivotButton="0" quotePrefix="0" xfId="0">
      <alignment horizontal="center" vertical="center" wrapText="1"/>
    </xf>
    <xf numFmtId="0" fontId="7" fillId="30" borderId="41" applyAlignment="1" pivotButton="0" quotePrefix="0" xfId="0">
      <alignment horizontal="center" vertical="center" wrapText="1"/>
    </xf>
    <xf numFmtId="0" fontId="7" fillId="0" borderId="74" applyAlignment="1" pivotButton="0" quotePrefix="0" xfId="0">
      <alignment horizontal="center" vertical="center" wrapText="1"/>
    </xf>
    <xf numFmtId="0" fontId="7" fillId="0" borderId="56" applyAlignment="1" pivotButton="0" quotePrefix="0" xfId="0">
      <alignment horizontal="center" vertical="center"/>
    </xf>
    <xf numFmtId="0" fontId="7" fillId="30" borderId="17" applyAlignment="1" pivotButton="0" quotePrefix="0" xfId="424">
      <alignment horizontal="center" vertical="center" wrapText="1"/>
    </xf>
    <xf numFmtId="0" fontId="7" fillId="30" borderId="0" applyAlignment="1" pivotButton="0" quotePrefix="0" xfId="424">
      <alignment horizontal="center" vertical="center" wrapText="1"/>
    </xf>
    <xf numFmtId="0" fontId="7" fillId="30" borderId="32" applyAlignment="1" pivotButton="0" quotePrefix="0" xfId="424">
      <alignment horizontal="center" vertical="center" wrapText="1"/>
    </xf>
    <xf numFmtId="0" fontId="7" fillId="30" borderId="87" applyAlignment="1" pivotButton="0" quotePrefix="0" xfId="0">
      <alignment horizontal="center" vertical="center" wrapText="1"/>
    </xf>
    <xf numFmtId="0" fontId="7" fillId="30" borderId="0" applyAlignment="1" pivotButton="0" quotePrefix="0" xfId="0">
      <alignment horizontal="center" vertical="center" wrapText="1"/>
    </xf>
    <xf numFmtId="0" fontId="7" fillId="30" borderId="70" applyAlignment="1" pivotButton="0" quotePrefix="0" xfId="0">
      <alignment horizontal="center" vertical="center" wrapText="1"/>
    </xf>
    <xf numFmtId="0" fontId="7" fillId="0" borderId="93" applyAlignment="1" pivotButton="0" quotePrefix="0" xfId="0">
      <alignment horizontal="center" vertical="center" wrapText="1"/>
    </xf>
    <xf numFmtId="0" fontId="7" fillId="0" borderId="24" applyAlignment="1" pivotButton="0" quotePrefix="0" xfId="0">
      <alignment horizontal="center" vertical="center" wrapText="1"/>
    </xf>
    <xf numFmtId="0" fontId="7" fillId="0" borderId="25" applyAlignment="1" pivotButton="0" quotePrefix="0" xfId="0">
      <alignment horizontal="center" vertical="center" wrapText="1"/>
    </xf>
    <xf numFmtId="0" fontId="7" fillId="30" borderId="60" applyAlignment="1" applyProtection="1" pivotButton="0" quotePrefix="0" xfId="440">
      <alignment horizontal="center" vertical="center" wrapText="1"/>
      <protection locked="1" hidden="1"/>
    </xf>
    <xf numFmtId="0" fontId="7" fillId="30" borderId="60" applyAlignment="1" applyProtection="1" pivotButton="0" quotePrefix="0" xfId="440">
      <alignment horizontal="center" vertical="center"/>
      <protection locked="1" hidden="1"/>
    </xf>
    <xf numFmtId="0" fontId="7" fillId="30" borderId="22" applyAlignment="1" applyProtection="1" pivotButton="0" quotePrefix="0" xfId="440">
      <alignment horizontal="center" vertical="center"/>
      <protection locked="1" hidden="1"/>
    </xf>
    <xf numFmtId="0" fontId="7" fillId="30" borderId="39" applyAlignment="1" pivotButton="0" quotePrefix="0" xfId="0">
      <alignment horizontal="center" vertical="center" wrapText="1"/>
    </xf>
    <xf numFmtId="0" fontId="7" fillId="0" borderId="56" applyAlignment="1" pivotButton="0" quotePrefix="0" xfId="0">
      <alignment horizontal="center" vertical="center" wrapText="1"/>
    </xf>
    <xf numFmtId="0" fontId="7" fillId="0" borderId="73" applyAlignment="1" pivotButton="0" quotePrefix="0" xfId="0">
      <alignment horizontal="center" vertical="center" wrapText="1"/>
    </xf>
    <xf numFmtId="0" fontId="7" fillId="30" borderId="22" applyAlignment="1" pivotButton="0" quotePrefix="0" xfId="0">
      <alignment horizontal="center" vertical="center" wrapText="1"/>
    </xf>
    <xf numFmtId="0" fontId="7" fillId="30" borderId="32" applyAlignment="1" pivotButton="0" quotePrefix="0" xfId="0">
      <alignment horizontal="center" vertical="center" wrapText="1"/>
    </xf>
    <xf numFmtId="0" fontId="75" fillId="0" borderId="0" applyAlignment="1" pivotButton="0" quotePrefix="0" xfId="0">
      <alignment horizontal="center" vertical="center"/>
    </xf>
    <xf numFmtId="0" fontId="7" fillId="30" borderId="95" applyAlignment="1" pivotButton="0" quotePrefix="0" xfId="424">
      <alignment horizontal="center" vertical="center" wrapText="1"/>
    </xf>
    <xf numFmtId="0" fontId="7" fillId="30" borderId="50" applyAlignment="1" pivotButton="0" quotePrefix="0" xfId="424">
      <alignment horizontal="center" vertical="center" wrapText="1"/>
    </xf>
    <xf numFmtId="0" fontId="7" fillId="30" borderId="96" applyAlignment="1" pivotButton="0" quotePrefix="0" xfId="424">
      <alignment horizontal="center" vertical="center" wrapText="1"/>
    </xf>
    <xf numFmtId="0" fontId="7" fillId="30" borderId="97" applyAlignment="1" pivotButton="0" quotePrefix="0" xfId="424">
      <alignment horizontal="center" vertical="center" wrapText="1"/>
    </xf>
    <xf numFmtId="0" fontId="7" fillId="30" borderId="48" applyAlignment="1" pivotButton="0" quotePrefix="0" xfId="424">
      <alignment horizontal="center" vertical="center" wrapText="1"/>
    </xf>
    <xf numFmtId="0" fontId="7" fillId="30" borderId="98" applyAlignment="1" pivotButton="0" quotePrefix="0" xfId="424">
      <alignment horizontal="center" vertical="center" wrapText="1"/>
    </xf>
    <xf numFmtId="0" fontId="7" fillId="30" borderId="69" applyAlignment="1" pivotButton="0" quotePrefix="0" xfId="0">
      <alignment horizontal="center" vertical="center" wrapText="1"/>
    </xf>
    <xf numFmtId="0" fontId="7" fillId="30" borderId="93" applyAlignment="1" pivotButton="0" quotePrefix="0" xfId="0">
      <alignment horizontal="center" vertical="center" wrapText="1"/>
    </xf>
    <xf numFmtId="0" fontId="7" fillId="30" borderId="24" applyAlignment="1" pivotButton="0" quotePrefix="0" xfId="0">
      <alignment horizontal="center" vertical="center" wrapText="1"/>
    </xf>
    <xf numFmtId="0" fontId="7" fillId="30" borderId="25" applyAlignment="1" pivotButton="0" quotePrefix="0" xfId="0">
      <alignment horizontal="center" vertical="center" wrapText="1"/>
    </xf>
    <xf numFmtId="165" fontId="75" fillId="0" borderId="0" applyAlignment="1" pivotButton="0" quotePrefix="0" xfId="0">
      <alignment horizontal="center" vertical="center"/>
    </xf>
    <xf numFmtId="0" fontId="7" fillId="0" borderId="28" applyAlignment="1" pivotButton="0" quotePrefix="0" xfId="424">
      <alignment horizontal="center" vertical="center" wrapText="1"/>
    </xf>
    <xf numFmtId="0" fontId="7" fillId="0" borderId="16" applyAlignment="1" pivotButton="0" quotePrefix="0" xfId="424">
      <alignment horizontal="center" vertical="center" wrapText="1"/>
    </xf>
    <xf numFmtId="0" fontId="7" fillId="0" borderId="37" applyAlignment="1" pivotButton="0" quotePrefix="0" xfId="424">
      <alignment horizontal="center" vertical="center" wrapText="1"/>
    </xf>
    <xf numFmtId="3" fontId="7" fillId="0" borderId="64" applyAlignment="1" pivotButton="0" quotePrefix="0" xfId="0">
      <alignment horizontal="center" vertical="center" wrapText="1"/>
    </xf>
    <xf numFmtId="3" fontId="7" fillId="0" borderId="31" applyAlignment="1" pivotButton="0" quotePrefix="0" xfId="0">
      <alignment horizontal="center" vertical="center" wrapText="1"/>
    </xf>
    <xf numFmtId="3" fontId="7" fillId="0" borderId="21" applyAlignment="1" pivotButton="0" quotePrefix="0" xfId="0">
      <alignment horizontal="center" vertical="center" wrapText="1"/>
    </xf>
    <xf numFmtId="3" fontId="7" fillId="0" borderId="65" applyAlignment="1" pivotButton="0" quotePrefix="0" xfId="0">
      <alignment horizontal="center" vertical="center" wrapText="1"/>
    </xf>
    <xf numFmtId="3" fontId="7" fillId="0" borderId="60" applyAlignment="1" pivotButton="0" quotePrefix="0" xfId="0">
      <alignment horizontal="center" vertical="center"/>
    </xf>
    <xf numFmtId="3" fontId="7" fillId="0" borderId="22" applyAlignment="1" pivotButton="0" quotePrefix="0" xfId="0">
      <alignment horizontal="center" vertical="center"/>
    </xf>
    <xf numFmtId="3" fontId="7" fillId="0" borderId="73" applyAlignment="1" pivotButton="0" quotePrefix="0" xfId="0">
      <alignment horizontal="center" vertical="center" wrapText="1"/>
    </xf>
    <xf numFmtId="3" fontId="7" fillId="0" borderId="59" applyAlignment="1" pivotButton="0" quotePrefix="0" xfId="0">
      <alignment horizontal="center" vertical="center"/>
    </xf>
    <xf numFmtId="3" fontId="7" fillId="0" borderId="36" applyAlignment="1" pivotButton="0" quotePrefix="0" xfId="0">
      <alignment horizontal="center" vertical="center"/>
    </xf>
    <xf numFmtId="165" fontId="7" fillId="0" borderId="17" applyAlignment="1" pivotButton="0" quotePrefix="0" xfId="424">
      <alignment horizontal="center" vertical="center" wrapText="1"/>
    </xf>
    <xf numFmtId="165" fontId="7" fillId="0" borderId="0" applyAlignment="1" pivotButton="0" quotePrefix="0" xfId="424">
      <alignment horizontal="center" vertical="center" wrapText="1"/>
    </xf>
    <xf numFmtId="165" fontId="7" fillId="0" borderId="32" applyAlignment="1" pivotButton="0" quotePrefix="0" xfId="424">
      <alignment horizontal="center" vertical="center" wrapText="1"/>
    </xf>
    <xf numFmtId="3" fontId="7" fillId="0" borderId="43" applyAlignment="1" pivotButton="0" quotePrefix="0" xfId="0">
      <alignment horizontal="center" vertical="center" wrapText="1"/>
    </xf>
    <xf numFmtId="3" fontId="7" fillId="0" borderId="46" applyAlignment="1" pivotButton="0" quotePrefix="0" xfId="0">
      <alignment horizontal="center" vertical="center" wrapText="1"/>
    </xf>
    <xf numFmtId="3" fontId="7" fillId="0" borderId="27" applyAlignment="1" pivotButton="0" quotePrefix="0" xfId="0">
      <alignment horizontal="center" vertical="center" wrapText="1"/>
    </xf>
    <xf numFmtId="165" fontId="75" fillId="0" borderId="0" applyAlignment="1" pivotButton="0" quotePrefix="0" xfId="0">
      <alignment horizontal="center" vertical="center" shrinkToFit="1"/>
    </xf>
    <xf numFmtId="3" fontId="7" fillId="0" borderId="74" applyAlignment="1" pivotButton="0" quotePrefix="0" xfId="0">
      <alignment horizontal="center" vertical="center" wrapText="1"/>
    </xf>
    <xf numFmtId="3" fontId="7" fillId="0" borderId="75" applyAlignment="1" pivotButton="0" quotePrefix="0" xfId="0">
      <alignment horizontal="center" vertical="center"/>
    </xf>
    <xf numFmtId="3" fontId="7" fillId="0" borderId="29" applyAlignment="1" pivotButton="0" quotePrefix="0" xfId="0">
      <alignment horizontal="center" vertical="center"/>
    </xf>
    <xf numFmtId="3" fontId="7" fillId="0" borderId="99" applyAlignment="1" pivotButton="0" quotePrefix="0" xfId="0">
      <alignment horizontal="center" vertical="center" wrapText="1"/>
    </xf>
    <xf numFmtId="3" fontId="7" fillId="0" borderId="100" applyAlignment="1" pivotButton="0" quotePrefix="0" xfId="0">
      <alignment horizontal="center" vertical="center"/>
    </xf>
    <xf numFmtId="3" fontId="7" fillId="0" borderId="53" applyAlignment="1" pivotButton="0" quotePrefix="0" xfId="0">
      <alignment horizontal="center" vertical="center"/>
    </xf>
    <xf numFmtId="0" fontId="68" fillId="30" borderId="0" applyAlignment="1" applyProtection="1" pivotButton="0" quotePrefix="1" xfId="0">
      <alignment horizontal="center" vertical="center"/>
      <protection locked="1" hidden="1"/>
    </xf>
    <xf numFmtId="0" fontId="68" fillId="30" borderId="16" applyAlignment="1" applyProtection="1" pivotButton="0" quotePrefix="1" xfId="0">
      <alignment horizontal="center" vertical="center"/>
      <protection locked="1" hidden="1"/>
    </xf>
    <xf numFmtId="0" fontId="82" fillId="30" borderId="0" applyAlignment="1" applyProtection="1" pivotButton="0" quotePrefix="1" xfId="0">
      <alignment horizontal="center" vertical="center"/>
      <protection locked="1" hidden="1"/>
    </xf>
    <xf numFmtId="0" fontId="82" fillId="30" borderId="16" applyAlignment="1" applyProtection="1" pivotButton="0" quotePrefix="1" xfId="0">
      <alignment horizontal="center" vertical="center"/>
      <protection locked="1" hidden="1"/>
    </xf>
    <xf numFmtId="0" fontId="86" fillId="30" borderId="61" applyAlignment="1" applyProtection="1" pivotButton="0" quotePrefix="0" xfId="0">
      <alignment horizontal="center" vertical="center"/>
      <protection locked="1" hidden="1"/>
    </xf>
    <xf numFmtId="0" fontId="86" fillId="30" borderId="56" applyAlignment="1" applyProtection="1" pivotButton="0" quotePrefix="0" xfId="0">
      <alignment horizontal="center" vertical="center"/>
      <protection locked="1" hidden="1"/>
    </xf>
    <xf numFmtId="0" fontId="86" fillId="30" borderId="76" applyAlignment="1" applyProtection="1" pivotButton="0" quotePrefix="0" xfId="0">
      <alignment horizontal="center" vertical="center"/>
      <protection locked="1" hidden="1"/>
    </xf>
    <xf numFmtId="0" fontId="86" fillId="30" borderId="60" applyAlignment="1" applyProtection="1" pivotButton="0" quotePrefix="0" xfId="0">
      <alignment horizontal="center" vertical="center" wrapText="1"/>
      <protection locked="1" hidden="1"/>
    </xf>
    <xf numFmtId="0" fontId="86" fillId="30" borderId="22" applyAlignment="1" applyProtection="1" pivotButton="0" quotePrefix="0" xfId="0">
      <alignment horizontal="center" vertical="center" wrapText="1"/>
      <protection locked="1" hidden="1"/>
    </xf>
    <xf numFmtId="0" fontId="86" fillId="30" borderId="61" applyAlignment="1" applyProtection="1" pivotButton="0" quotePrefix="0" xfId="424">
      <alignment horizontal="center" vertical="center" wrapText="1"/>
      <protection locked="1" hidden="1"/>
    </xf>
    <xf numFmtId="0" fontId="86" fillId="30" borderId="56" applyAlignment="1" applyProtection="1" pivotButton="0" quotePrefix="0" xfId="424">
      <alignment horizontal="center" vertical="center" wrapText="1"/>
      <protection locked="1" hidden="1"/>
    </xf>
    <xf numFmtId="0" fontId="86" fillId="30" borderId="76" applyAlignment="1" applyProtection="1" pivotButton="0" quotePrefix="0" xfId="424">
      <alignment horizontal="center" vertical="center" wrapText="1"/>
      <protection locked="1" hidden="1"/>
    </xf>
    <xf numFmtId="0" fontId="68" fillId="30" borderId="57" applyAlignment="1" applyProtection="1" pivotButton="0" quotePrefix="1" xfId="0">
      <alignment horizontal="center" vertical="center"/>
      <protection locked="1" hidden="1"/>
    </xf>
    <xf numFmtId="0" fontId="68" fillId="30" borderId="58" applyAlignment="1" applyProtection="1" pivotButton="0" quotePrefix="1" xfId="0">
      <alignment horizontal="center" vertical="center"/>
      <protection locked="1" hidden="1"/>
    </xf>
    <xf numFmtId="0" fontId="86" fillId="30" borderId="100" applyAlignment="1" applyProtection="1" pivotButton="0" quotePrefix="0" xfId="0">
      <alignment horizontal="center" vertical="center" wrapText="1"/>
      <protection locked="1" hidden="1"/>
    </xf>
    <xf numFmtId="0" fontId="86" fillId="30" borderId="53" applyAlignment="1" applyProtection="1" pivotButton="0" quotePrefix="0" xfId="0">
      <alignment horizontal="center" vertical="center" wrapText="1"/>
      <protection locked="1" hidden="1"/>
    </xf>
    <xf numFmtId="0" fontId="86" fillId="30" borderId="6" applyAlignment="1" applyProtection="1" pivotButton="0" quotePrefix="0" xfId="0">
      <alignment horizontal="center" vertical="center" wrapText="1"/>
      <protection locked="1" hidden="1"/>
    </xf>
    <xf numFmtId="0" fontId="86" fillId="30" borderId="35" applyAlignment="1" applyProtection="1" pivotButton="0" quotePrefix="0" xfId="0">
      <alignment horizontal="center" vertical="center" wrapText="1"/>
      <protection locked="1" hidden="1"/>
    </xf>
    <xf numFmtId="0" fontId="7" fillId="0" borderId="22" applyAlignment="1" pivotButton="0" quotePrefix="0" xfId="0">
      <alignment horizontal="center" vertical="center" wrapText="1"/>
    </xf>
    <xf numFmtId="0" fontId="7" fillId="0" borderId="75" applyAlignment="1" pivotButton="0" quotePrefix="0" xfId="0">
      <alignment horizontal="center" vertical="center" wrapText="1"/>
    </xf>
    <xf numFmtId="0" fontId="7" fillId="0" borderId="29" applyAlignment="1" pivotButton="0" quotePrefix="0" xfId="0">
      <alignment horizontal="center" vertical="center" wrapText="1"/>
    </xf>
    <xf numFmtId="0" fontId="86" fillId="30" borderId="59" applyAlignment="1" applyProtection="1" pivotButton="0" quotePrefix="0" xfId="0">
      <alignment horizontal="center" vertical="center" wrapText="1"/>
      <protection locked="1" hidden="1"/>
    </xf>
    <xf numFmtId="0" fontId="86" fillId="30" borderId="36" applyAlignment="1" applyProtection="1" pivotButton="0" quotePrefix="0" xfId="0">
      <alignment horizontal="center" vertical="center" wrapText="1"/>
      <protection locked="1" hidden="1"/>
    </xf>
    <xf numFmtId="0" fontId="86" fillId="30" borderId="75" applyAlignment="1" applyProtection="1" pivotButton="0" quotePrefix="0" xfId="0">
      <alignment horizontal="center" vertical="center" wrapText="1"/>
      <protection locked="1" hidden="1"/>
    </xf>
    <xf numFmtId="0" fontId="86" fillId="30" borderId="29" applyAlignment="1" applyProtection="1" pivotButton="0" quotePrefix="0" xfId="0">
      <alignment horizontal="center" vertical="center" wrapText="1"/>
      <protection locked="1" hidden="1"/>
    </xf>
    <xf numFmtId="0" fontId="86" fillId="30" borderId="62" applyAlignment="1" applyProtection="1" pivotButton="0" quotePrefix="0" xfId="0">
      <alignment horizontal="center" vertical="center" wrapText="1"/>
      <protection locked="1" hidden="1"/>
    </xf>
    <xf numFmtId="0" fontId="86" fillId="30" borderId="79" applyAlignment="1" applyProtection="1" pivotButton="0" quotePrefix="0" xfId="0">
      <alignment horizontal="center" vertical="center" wrapText="1"/>
      <protection locked="1" hidden="1"/>
    </xf>
    <xf numFmtId="0" fontId="86" fillId="30" borderId="26" applyAlignment="1" applyProtection="1" pivotButton="0" quotePrefix="0" xfId="0">
      <alignment horizontal="center" vertical="center" wrapText="1"/>
      <protection locked="1" hidden="1"/>
    </xf>
    <xf numFmtId="0" fontId="86" fillId="30" borderId="21" applyAlignment="1" applyProtection="1" pivotButton="0" quotePrefix="0" xfId="0">
      <alignment horizontal="center" vertical="center" wrapText="1"/>
      <protection locked="1" hidden="1"/>
    </xf>
    <xf numFmtId="0" fontId="86" fillId="30" borderId="81" applyAlignment="1" applyProtection="1" pivotButton="0" quotePrefix="0" xfId="0">
      <alignment horizontal="center" vertical="center" wrapText="1"/>
      <protection locked="1" hidden="1"/>
    </xf>
    <xf numFmtId="0" fontId="86" fillId="30" borderId="27" applyAlignment="1" applyProtection="1" pivotButton="0" quotePrefix="0" xfId="0">
      <alignment horizontal="center" vertical="center" wrapText="1"/>
      <protection locked="1" hidden="1"/>
    </xf>
    <xf numFmtId="0" fontId="86" fillId="30" borderId="28" applyAlignment="1" applyProtection="1" pivotButton="0" quotePrefix="0" xfId="424">
      <alignment horizontal="center" vertical="center" wrapText="1"/>
      <protection locked="1" hidden="1"/>
    </xf>
    <xf numFmtId="0" fontId="86" fillId="30" borderId="16" applyAlignment="1" applyProtection="1" pivotButton="0" quotePrefix="0" xfId="424">
      <alignment horizontal="center" vertical="center" wrapText="1"/>
      <protection locked="1" hidden="1"/>
    </xf>
    <xf numFmtId="0" fontId="86" fillId="30" borderId="37" applyAlignment="1" applyProtection="1" pivotButton="0" quotePrefix="0" xfId="424">
      <alignment horizontal="center" vertical="center" wrapText="1"/>
      <protection locked="1" hidden="1"/>
    </xf>
    <xf numFmtId="0" fontId="86" fillId="30" borderId="94" applyAlignment="1" applyProtection="1" pivotButton="0" quotePrefix="0" xfId="424">
      <alignment horizontal="center" vertical="center" wrapText="1"/>
      <protection locked="1" hidden="1"/>
    </xf>
    <xf numFmtId="0" fontId="86" fillId="30" borderId="30" applyAlignment="1" applyProtection="1" pivotButton="0" quotePrefix="0" xfId="424">
      <alignment horizontal="center" vertical="center" wrapText="1"/>
      <protection locked="1" hidden="1"/>
    </xf>
    <xf numFmtId="0" fontId="86" fillId="30" borderId="38" applyAlignment="1" applyProtection="1" pivotButton="0" quotePrefix="0" xfId="424">
      <alignment horizontal="center" vertical="center" wrapText="1"/>
      <protection locked="1" hidden="1"/>
    </xf>
    <xf numFmtId="0" fontId="86" fillId="30" borderId="65" applyAlignment="1" applyProtection="1" pivotButton="0" quotePrefix="0" xfId="0">
      <alignment horizontal="center" vertical="center" wrapText="1"/>
      <protection locked="1" hidden="1"/>
    </xf>
    <xf numFmtId="0" fontId="86" fillId="30" borderId="99" applyAlignment="1" applyProtection="1" pivotButton="0" quotePrefix="0" xfId="0">
      <alignment horizontal="center" vertical="center" wrapText="1"/>
      <protection locked="1" hidden="1"/>
    </xf>
    <xf numFmtId="0" fontId="86" fillId="30" borderId="102" applyAlignment="1" applyProtection="1" pivotButton="0" quotePrefix="0" xfId="0">
      <alignment horizontal="center" vertical="center" wrapText="1"/>
      <protection locked="1" hidden="1"/>
    </xf>
    <xf numFmtId="0" fontId="86" fillId="30" borderId="87" applyAlignment="1" applyProtection="1" pivotButton="0" quotePrefix="0" xfId="0">
      <alignment horizontal="center" vertical="center" wrapText="1"/>
      <protection locked="1" hidden="1"/>
    </xf>
    <xf numFmtId="0" fontId="86" fillId="30" borderId="41" applyAlignment="1" applyProtection="1" pivotButton="0" quotePrefix="0" xfId="0">
      <alignment horizontal="center" vertical="center" wrapText="1"/>
      <protection locked="1" hidden="1"/>
    </xf>
    <xf numFmtId="0" fontId="86" fillId="30" borderId="103" applyAlignment="1" applyProtection="1" pivotButton="0" quotePrefix="0" xfId="0">
      <alignment horizontal="center" vertical="center" wrapText="1"/>
      <protection locked="1" hidden="1"/>
    </xf>
    <xf numFmtId="0" fontId="86" fillId="30" borderId="70" applyAlignment="1" applyProtection="1" pivotButton="0" quotePrefix="0" xfId="0">
      <alignment horizontal="center" vertical="center" wrapText="1"/>
      <protection locked="1" hidden="1"/>
    </xf>
    <xf numFmtId="0" fontId="86" fillId="30" borderId="71" applyAlignment="1" applyProtection="1" pivotButton="0" quotePrefix="0" xfId="0">
      <alignment horizontal="center" vertical="center" wrapText="1"/>
      <protection locked="1" hidden="1"/>
    </xf>
    <xf numFmtId="0" fontId="86" fillId="30" borderId="31" applyAlignment="1" applyProtection="1" pivotButton="0" quotePrefix="0" xfId="0">
      <alignment horizontal="center" vertical="center" wrapText="1"/>
      <protection locked="1" hidden="1"/>
    </xf>
    <xf numFmtId="0" fontId="86" fillId="30" borderId="92" applyAlignment="1" applyProtection="1" pivotButton="0" quotePrefix="0" xfId="0">
      <alignment horizontal="center" vertical="center" wrapText="1"/>
      <protection locked="1" hidden="1"/>
    </xf>
    <xf numFmtId="0" fontId="86" fillId="30" borderId="39" applyAlignment="1" applyProtection="1" pivotButton="0" quotePrefix="0" xfId="0">
      <alignment horizontal="center" vertical="center" wrapText="1"/>
      <protection locked="1" hidden="1"/>
    </xf>
    <xf numFmtId="0" fontId="86" fillId="30" borderId="81" applyAlignment="1" applyProtection="1" pivotButton="0" quotePrefix="0" xfId="424">
      <alignment horizontal="center" vertical="center" wrapText="1"/>
      <protection locked="1" hidden="1"/>
    </xf>
    <xf numFmtId="0" fontId="86" fillId="30" borderId="41" applyAlignment="1" applyProtection="1" pivotButton="0" quotePrefix="0" xfId="424">
      <alignment horizontal="center" vertical="center" wrapText="1"/>
      <protection locked="1" hidden="1"/>
    </xf>
    <xf numFmtId="0" fontId="86" fillId="30" borderId="46" applyAlignment="1" applyProtection="1" pivotButton="0" quotePrefix="0" xfId="424">
      <alignment horizontal="center" vertical="center" wrapText="1"/>
      <protection locked="1" hidden="1"/>
    </xf>
    <xf numFmtId="0" fontId="86" fillId="30" borderId="39" applyAlignment="1" applyProtection="1" pivotButton="0" quotePrefix="0" xfId="424">
      <alignment horizontal="center" vertical="center" wrapText="1"/>
      <protection locked="1" hidden="1"/>
    </xf>
    <xf numFmtId="0" fontId="86" fillId="30" borderId="72" applyAlignment="1" applyProtection="1" pivotButton="0" quotePrefix="0" xfId="424">
      <alignment horizontal="center" vertical="center" wrapText="1"/>
      <protection locked="1" hidden="1"/>
    </xf>
    <xf numFmtId="0" fontId="86" fillId="30" borderId="71" applyAlignment="1" applyProtection="1" pivotButton="0" quotePrefix="0" xfId="424">
      <alignment horizontal="center" vertical="center" wrapText="1"/>
      <protection locked="1" hidden="1"/>
    </xf>
    <xf numFmtId="0" fontId="86" fillId="30" borderId="46" applyAlignment="1" applyProtection="1" pivotButton="0" quotePrefix="0" xfId="0">
      <alignment horizontal="center" vertical="center" wrapText="1"/>
      <protection locked="1" hidden="1"/>
    </xf>
    <xf numFmtId="0" fontId="86" fillId="30" borderId="72" applyAlignment="1" applyProtection="1" pivotButton="0" quotePrefix="0" xfId="0">
      <alignment horizontal="center" vertical="center" wrapText="1"/>
      <protection locked="1" hidden="1"/>
    </xf>
    <xf numFmtId="0" fontId="86" fillId="0" borderId="81" applyAlignment="1" applyProtection="1" pivotButton="0" quotePrefix="0" xfId="0">
      <alignment horizontal="center" vertical="center" wrapText="1"/>
      <protection locked="1" hidden="1"/>
    </xf>
    <xf numFmtId="0" fontId="86" fillId="0" borderId="41" applyAlignment="1" applyProtection="1" pivotButton="0" quotePrefix="0" xfId="0">
      <alignment horizontal="center" vertical="center" wrapText="1"/>
      <protection locked="1" hidden="1"/>
    </xf>
    <xf numFmtId="0" fontId="86" fillId="0" borderId="46" applyAlignment="1" applyProtection="1" pivotButton="0" quotePrefix="0" xfId="0">
      <alignment horizontal="center" vertical="center" wrapText="1"/>
      <protection locked="1" hidden="1"/>
    </xf>
    <xf numFmtId="0" fontId="86" fillId="0" borderId="39" applyAlignment="1" applyProtection="1" pivotButton="0" quotePrefix="0" xfId="0">
      <alignment horizontal="center" vertical="center" wrapText="1"/>
      <protection locked="1" hidden="1"/>
    </xf>
    <xf numFmtId="0" fontId="86" fillId="0" borderId="72" applyAlignment="1" applyProtection="1" pivotButton="0" quotePrefix="0" xfId="0">
      <alignment horizontal="center" vertical="center" wrapText="1"/>
      <protection locked="1" hidden="1"/>
    </xf>
    <xf numFmtId="0" fontId="86" fillId="0" borderId="71" applyAlignment="1" applyProtection="1" pivotButton="0" quotePrefix="0" xfId="0">
      <alignment horizontal="center" vertical="center" wrapText="1"/>
      <protection locked="1" hidden="1"/>
    </xf>
    <xf numFmtId="0" fontId="86" fillId="30" borderId="101" applyAlignment="1" applyProtection="1" pivotButton="0" quotePrefix="0" xfId="0">
      <alignment horizontal="center" vertical="center"/>
      <protection locked="1" hidden="1"/>
    </xf>
    <xf numFmtId="0" fontId="86" fillId="30" borderId="65" applyAlignment="1" applyProtection="1" pivotButton="0" quotePrefix="0" xfId="0">
      <alignment horizontal="center" vertical="center"/>
      <protection locked="1" hidden="1"/>
    </xf>
    <xf numFmtId="0" fontId="7" fillId="0" borderId="81" applyAlignment="1" pivotButton="0" quotePrefix="0" xfId="0">
      <alignment horizontal="center" vertical="center" wrapText="1"/>
    </xf>
    <xf numFmtId="0" fontId="7" fillId="0" borderId="41" applyAlignment="1" pivotButton="0" quotePrefix="0" xfId="0">
      <alignment horizontal="center" vertical="center" wrapText="1"/>
    </xf>
    <xf numFmtId="0" fontId="7" fillId="0" borderId="46" applyAlignment="1" pivotButton="0" quotePrefix="0" xfId="0">
      <alignment horizontal="center" vertical="center" wrapText="1"/>
    </xf>
    <xf numFmtId="0" fontId="7" fillId="0" borderId="39" applyAlignment="1" pivotButton="0" quotePrefix="0" xfId="0">
      <alignment horizontal="center" vertical="center" wrapText="1"/>
    </xf>
    <xf numFmtId="0" fontId="7" fillId="0" borderId="72" applyAlignment="1" pivotButton="0" quotePrefix="0" xfId="0">
      <alignment horizontal="center" vertical="center" wrapText="1"/>
    </xf>
    <xf numFmtId="0" fontId="7" fillId="0" borderId="71" applyAlignment="1" pivotButton="0" quotePrefix="0" xfId="0">
      <alignment horizontal="center" vertical="center" wrapText="1"/>
    </xf>
    <xf numFmtId="0" fontId="86" fillId="0" borderId="104" applyAlignment="1" applyProtection="1" pivotButton="0" quotePrefix="0" xfId="0">
      <alignment horizontal="center" vertical="center" wrapText="1"/>
      <protection locked="1" hidden="1"/>
    </xf>
    <xf numFmtId="0" fontId="86" fillId="0" borderId="16" applyAlignment="1" applyProtection="1" pivotButton="0" quotePrefix="0" xfId="0">
      <alignment horizontal="center" vertical="center" wrapText="1"/>
      <protection locked="1" hidden="1"/>
    </xf>
    <xf numFmtId="0" fontId="86" fillId="0" borderId="105" applyAlignment="1" applyProtection="1" pivotButton="0" quotePrefix="0" xfId="0">
      <alignment horizontal="center" vertical="center" wrapText="1"/>
      <protection locked="1" hidden="1"/>
    </xf>
    <xf numFmtId="0" fontId="86" fillId="30" borderId="62" applyAlignment="1" applyProtection="1" pivotButton="0" quotePrefix="0" xfId="424">
      <alignment horizontal="center" vertical="center"/>
      <protection locked="1" hidden="1"/>
    </xf>
    <xf numFmtId="0" fontId="86" fillId="30" borderId="63" applyAlignment="1" applyProtection="1" pivotButton="0" quotePrefix="0" xfId="424">
      <alignment horizontal="center" vertical="center"/>
      <protection locked="1" hidden="1"/>
    </xf>
    <xf numFmtId="0" fontId="86" fillId="30" borderId="77" applyAlignment="1" applyProtection="1" pivotButton="0" quotePrefix="0" xfId="424">
      <alignment horizontal="center" vertical="center"/>
      <protection locked="1" hidden="1"/>
    </xf>
    <xf numFmtId="0" fontId="86" fillId="30" borderId="78" applyAlignment="1" applyProtection="1" pivotButton="0" quotePrefix="0" xfId="424">
      <alignment horizontal="center" vertical="center"/>
      <protection locked="1" hidden="1"/>
    </xf>
    <xf numFmtId="0" fontId="86" fillId="30" borderId="17" applyAlignment="1" applyProtection="1" pivotButton="0" quotePrefix="0" xfId="424">
      <alignment horizontal="center" vertical="center" wrapText="1"/>
      <protection locked="1" hidden="1"/>
    </xf>
    <xf numFmtId="0" fontId="86" fillId="30" borderId="0" applyAlignment="1" applyProtection="1" pivotButton="0" quotePrefix="0" xfId="424">
      <alignment horizontal="center" vertical="center" wrapText="1"/>
      <protection locked="1" hidden="1"/>
    </xf>
    <xf numFmtId="0" fontId="86" fillId="30" borderId="32" applyAlignment="1" applyProtection="1" pivotButton="0" quotePrefix="0" xfId="424">
      <alignment horizontal="center" vertical="center" wrapText="1"/>
      <protection locked="1" hidden="1"/>
    </xf>
    <xf numFmtId="0" fontId="92" fillId="30" borderId="0" applyAlignment="1" applyProtection="1" pivotButton="0" quotePrefix="0" xfId="0">
      <alignment horizontal="center" vertical="center"/>
      <protection locked="1" hidden="1"/>
    </xf>
    <xf numFmtId="0" fontId="95" fillId="30" borderId="0" applyAlignment="1" applyProtection="1" pivotButton="0" quotePrefix="0" xfId="0">
      <alignment horizontal="center" vertical="center"/>
      <protection locked="1" hidden="1"/>
    </xf>
    <xf numFmtId="0" fontId="7" fillId="30" borderId="31" applyAlignment="1" pivotButton="0" quotePrefix="0" xfId="0">
      <alignment horizontal="center" vertical="center" wrapText="1"/>
    </xf>
    <xf numFmtId="0" fontId="7" fillId="30" borderId="21" applyAlignment="1" pivotButton="0" quotePrefix="0" xfId="0">
      <alignment horizontal="center" vertical="center"/>
    </xf>
    <xf numFmtId="0" fontId="7" fillId="30" borderId="61" applyAlignment="1" pivotButton="0" quotePrefix="0" xfId="0">
      <alignment horizontal="center" vertical="center" wrapText="1"/>
    </xf>
    <xf numFmtId="0" fontId="7" fillId="30" borderId="62" applyAlignment="1" pivotButton="0" quotePrefix="0" xfId="0">
      <alignment horizontal="center" vertical="center"/>
    </xf>
    <xf numFmtId="0" fontId="7" fillId="30" borderId="102" applyAlignment="1" pivotButton="0" quotePrefix="0" xfId="0">
      <alignment horizontal="center" vertical="center"/>
    </xf>
    <xf numFmtId="0" fontId="7" fillId="30" borderId="63" applyAlignment="1" pivotButton="0" quotePrefix="0" xfId="0">
      <alignment horizontal="center" vertical="center"/>
    </xf>
    <xf numFmtId="0" fontId="7" fillId="30" borderId="46" applyAlignment="1" pivotButton="0" quotePrefix="0" xfId="0">
      <alignment horizontal="center" vertical="center"/>
    </xf>
    <xf numFmtId="0" fontId="7" fillId="49" borderId="0" applyAlignment="1" pivotButton="0" quotePrefix="0" xfId="0">
      <alignment horizontal="center" vertical="center"/>
    </xf>
    <xf numFmtId="0" fontId="7" fillId="30" borderId="60" applyAlignment="1" pivotButton="0" quotePrefix="0" xfId="0">
      <alignment horizontal="center" vertical="center" wrapText="1"/>
    </xf>
    <xf numFmtId="0" fontId="7" fillId="30" borderId="60" applyAlignment="1" pivotButton="0" quotePrefix="0" xfId="0">
      <alignment horizontal="center" vertical="center"/>
    </xf>
    <xf numFmtId="0" fontId="7" fillId="30" borderId="26" applyAlignment="1" pivotButton="0" quotePrefix="0" xfId="0">
      <alignment horizontal="center" vertical="center"/>
    </xf>
    <xf numFmtId="0" fontId="7" fillId="30" borderId="22" applyAlignment="1" pivotButton="0" quotePrefix="0" xfId="0">
      <alignment horizontal="center" vertical="center"/>
    </xf>
    <xf numFmtId="0" fontId="7" fillId="30" borderId="75" applyAlignment="1" pivotButton="0" quotePrefix="0" xfId="0">
      <alignment horizontal="center" vertical="center"/>
    </xf>
    <xf numFmtId="0" fontId="7" fillId="30" borderId="79" applyAlignment="1" pivotButton="0" quotePrefix="0" xfId="0">
      <alignment horizontal="center" vertical="center"/>
    </xf>
    <xf numFmtId="0" fontId="7" fillId="30" borderId="59" applyAlignment="1" pivotButton="0" quotePrefix="0" xfId="0">
      <alignment horizontal="center" vertical="center"/>
    </xf>
    <xf numFmtId="0" fontId="7" fillId="30" borderId="81" applyAlignment="1" pivotButton="0" quotePrefix="0" xfId="0">
      <alignment horizontal="center" vertical="center"/>
    </xf>
    <xf numFmtId="0" fontId="7" fillId="30" borderId="41" applyAlignment="1" pivotButton="0" quotePrefix="0" xfId="0">
      <alignment horizontal="center" vertical="center"/>
    </xf>
    <xf numFmtId="0" fontId="7" fillId="30" borderId="26" applyAlignment="1" pivotButton="0" quotePrefix="0" xfId="0">
      <alignment horizontal="center" vertical="center" wrapText="1"/>
    </xf>
    <xf numFmtId="0" fontId="7" fillId="30" borderId="21" applyAlignment="1" pivotButton="0" quotePrefix="0" xfId="0">
      <alignment horizontal="center" vertical="center" wrapText="1"/>
    </xf>
    <xf numFmtId="0" fontId="7" fillId="30" borderId="31" applyAlignment="1" pivotButton="0" quotePrefix="0" xfId="0">
      <alignment horizontal="center" vertical="center"/>
    </xf>
    <xf numFmtId="0" fontId="75" fillId="30" borderId="0" applyAlignment="1" pivotButton="0" quotePrefix="0" xfId="0">
      <alignment horizontal="center" vertical="center"/>
    </xf>
    <xf numFmtId="0" fontId="7" fillId="30" borderId="74" applyAlignment="1" pivotButton="0" quotePrefix="0" xfId="0">
      <alignment horizontal="center" vertical="center"/>
    </xf>
    <xf numFmtId="0" fontId="7" fillId="30" borderId="56" applyAlignment="1" pivotButton="0" quotePrefix="0" xfId="0">
      <alignment horizontal="center" vertical="center"/>
    </xf>
    <xf numFmtId="0" fontId="7" fillId="30" borderId="76" applyAlignment="1" pivotButton="0" quotePrefix="0" xfId="0">
      <alignment horizontal="center" vertical="center"/>
    </xf>
    <xf numFmtId="0" fontId="7" fillId="30" borderId="76" applyAlignment="1" pivotButton="0" quotePrefix="0" xfId="0">
      <alignment horizontal="center" vertical="center" wrapText="1"/>
    </xf>
    <xf numFmtId="0" fontId="7" fillId="30" borderId="77" applyAlignment="1" pivotButton="0" quotePrefix="0" xfId="0">
      <alignment horizontal="center" vertical="center"/>
    </xf>
    <xf numFmtId="0" fontId="7" fillId="30" borderId="104" applyAlignment="1" pivotButton="0" quotePrefix="0" xfId="0">
      <alignment horizontal="center" vertical="center"/>
    </xf>
    <xf numFmtId="0" fontId="7" fillId="30" borderId="78" applyAlignment="1" pivotButton="0" quotePrefix="0" xfId="0">
      <alignment horizontal="center" vertical="center"/>
    </xf>
    <xf numFmtId="0" fontId="7" fillId="30" borderId="79" applyAlignment="1" pivotButton="0" quotePrefix="0" xfId="0">
      <alignment horizontal="center" vertical="center" wrapText="1"/>
    </xf>
    <xf numFmtId="0" fontId="7" fillId="30" borderId="87" applyAlignment="1" pivotButton="0" quotePrefix="0" xfId="0">
      <alignment horizontal="center" vertical="center" wrapText="1"/>
    </xf>
    <xf numFmtId="0" fontId="7" fillId="30" borderId="44" applyAlignment="1" pivotButton="0" quotePrefix="0" xfId="0">
      <alignment horizontal="center" vertical="center" wrapText="1"/>
    </xf>
    <xf numFmtId="0" fontId="7" fillId="30" borderId="93" applyAlignment="1" pivotButton="0" quotePrefix="0" xfId="0">
      <alignment horizontal="center" vertical="center" wrapText="1"/>
    </xf>
    <xf numFmtId="0" fontId="7" fillId="30" borderId="24" applyAlignment="1" pivotButton="0" quotePrefix="0" xfId="0">
      <alignment horizontal="center" vertical="center" wrapText="1"/>
    </xf>
    <xf numFmtId="0" fontId="7" fillId="30" borderId="25" applyAlignment="1" pivotButton="0" quotePrefix="0" xfId="0">
      <alignment horizontal="center" vertical="center" wrapText="1"/>
    </xf>
    <xf numFmtId="0" fontId="7" fillId="30" borderId="81" applyAlignment="1" pivotButton="0" quotePrefix="0" xfId="0">
      <alignment horizontal="center" vertical="center" wrapText="1"/>
    </xf>
    <xf numFmtId="0" fontId="7" fillId="30" borderId="27" applyAlignment="1" pivotButton="0" quotePrefix="0" xfId="0">
      <alignment horizontal="center" vertical="center" wrapText="1"/>
    </xf>
    <xf numFmtId="0" fontId="7" fillId="30" borderId="0" applyAlignment="1" pivotButton="0" quotePrefix="0" xfId="0">
      <alignment horizontal="center" vertical="center" wrapText="1"/>
    </xf>
    <xf numFmtId="0" fontId="7" fillId="30" borderId="39" applyAlignment="1" pivotButton="0" quotePrefix="0" xfId="0">
      <alignment horizontal="center" vertical="center" wrapText="1"/>
    </xf>
    <xf numFmtId="0" fontId="7" fillId="30" borderId="42" applyAlignment="1" pivotButton="0" quotePrefix="0" xfId="0">
      <alignment horizontal="center" vertical="center" wrapText="1"/>
    </xf>
    <xf numFmtId="0" fontId="7" fillId="30" borderId="46" applyAlignment="1" pivotButton="0" quotePrefix="0" xfId="0">
      <alignment horizontal="center" vertical="center" wrapText="1"/>
    </xf>
    <xf numFmtId="0" fontId="0" fillId="0" borderId="26" applyAlignment="1" pivotButton="0" quotePrefix="0" xfId="0">
      <alignment horizontal="center" vertical="center" wrapText="1"/>
    </xf>
    <xf numFmtId="0" fontId="0" fillId="0" borderId="21" applyAlignment="1" pivotButton="0" quotePrefix="0" xfId="0">
      <alignment horizontal="center" vertical="center" wrapText="1"/>
    </xf>
    <xf numFmtId="0" fontId="0" fillId="0" borderId="31" applyAlignment="1" pivotButton="0" quotePrefix="0" xfId="0">
      <alignment horizontal="center" vertical="center"/>
    </xf>
    <xf numFmtId="0" fontId="0" fillId="0" borderId="21" applyAlignment="1" pivotButton="0" quotePrefix="0" xfId="0">
      <alignment horizontal="center" vertical="center"/>
    </xf>
    <xf numFmtId="0" fontId="0" fillId="0" borderId="31" applyAlignment="1" pivotButton="0" quotePrefix="0" xfId="0">
      <alignment horizontal="center" vertical="center" wrapText="1"/>
    </xf>
    <xf numFmtId="0" fontId="7" fillId="0" borderId="104" applyAlignment="1" pivotButton="0" quotePrefix="0" xfId="0">
      <alignment horizontal="center" vertical="center" wrapText="1"/>
    </xf>
    <xf numFmtId="0" fontId="0" fillId="0" borderId="16" applyAlignment="1" pivotButton="0" quotePrefix="0" xfId="0">
      <alignment horizontal="center" vertical="center" wrapText="1"/>
    </xf>
    <xf numFmtId="0" fontId="0" fillId="0" borderId="37" applyAlignment="1" pivotButton="0" quotePrefix="0" xfId="0">
      <alignment horizontal="center" vertical="center" wrapText="1"/>
    </xf>
    <xf numFmtId="0" fontId="0" fillId="0" borderId="39" applyAlignment="1" pivotButton="0" quotePrefix="0" xfId="0">
      <alignment horizontal="center" vertical="center"/>
    </xf>
    <xf numFmtId="0" fontId="0" fillId="0" borderId="42" applyAlignment="1" pivotButton="0" quotePrefix="0" xfId="0">
      <alignment horizontal="center" vertical="center"/>
    </xf>
    <xf numFmtId="0" fontId="7" fillId="0" borderId="73" applyAlignment="1" pivotButton="0" quotePrefix="0" xfId="0">
      <alignment horizontal="center" vertical="center" wrapText="1"/>
    </xf>
    <xf numFmtId="0" fontId="7" fillId="0" borderId="102" applyAlignment="1" pivotButton="0" quotePrefix="0" xfId="0">
      <alignment horizontal="center" vertical="center" wrapText="1"/>
    </xf>
    <xf numFmtId="0" fontId="0" fillId="0" borderId="18" applyAlignment="1" pivotButton="0" quotePrefix="0" xfId="0">
      <alignment horizontal="center" vertical="center" wrapText="1"/>
    </xf>
    <xf numFmtId="0" fontId="0" fillId="0" borderId="24" applyAlignment="1" pivotButton="0" quotePrefix="0" xfId="0">
      <alignment horizontal="center" vertical="center" wrapText="1"/>
    </xf>
    <xf numFmtId="0" fontId="0" fillId="0" borderId="25" applyAlignment="1" pivotButton="0" quotePrefix="0" xfId="0">
      <alignment horizontal="center" vertical="center" wrapText="1"/>
    </xf>
    <xf numFmtId="0" fontId="7" fillId="0" borderId="70" applyAlignment="1" pivotButton="0" quotePrefix="0" xfId="0">
      <alignment horizontal="center" vertical="center" wrapText="1"/>
    </xf>
    <xf numFmtId="0" fontId="7" fillId="0" borderId="71" applyAlignment="1" pivotButton="0" quotePrefix="0" xfId="0">
      <alignment horizontal="center" vertical="center" wrapText="1"/>
    </xf>
    <xf numFmtId="0" fontId="7" fillId="0" borderId="85" applyAlignment="1" pivotButton="0" quotePrefix="0" xfId="424">
      <alignment horizontal="center" vertical="center" wrapText="1"/>
    </xf>
    <xf numFmtId="0" fontId="7" fillId="0" borderId="18" applyAlignment="1" pivotButton="0" quotePrefix="0" xfId="424">
      <alignment horizontal="center" vertical="center" wrapText="1"/>
    </xf>
    <xf numFmtId="0" fontId="7" fillId="0" borderId="86" applyAlignment="1" pivotButton="0" quotePrefix="0" xfId="424">
      <alignment horizontal="center" vertical="center" wrapText="1"/>
    </xf>
    <xf numFmtId="0" fontId="7" fillId="0" borderId="17" applyAlignment="1" pivotButton="0" quotePrefix="0" xfId="0">
      <alignment horizontal="left" vertical="center" wrapText="1" shrinkToFit="1"/>
    </xf>
    <xf numFmtId="0" fontId="7" fillId="0" borderId="69" applyAlignment="1" pivotButton="0" quotePrefix="0" xfId="424">
      <alignment horizontal="center" vertical="center" wrapText="1"/>
    </xf>
    <xf numFmtId="0" fontId="7" fillId="0" borderId="71" applyAlignment="1" pivotButton="0" quotePrefix="0" xfId="424">
      <alignment horizontal="center" vertical="center" wrapText="1"/>
    </xf>
    <xf numFmtId="0" fontId="7" fillId="0" borderId="92" applyAlignment="1" pivotButton="0" quotePrefix="0" xfId="424">
      <alignment horizontal="center" vertical="center" wrapText="1"/>
    </xf>
    <xf numFmtId="0" fontId="7" fillId="0" borderId="66" applyAlignment="1" pivotButton="0" quotePrefix="0" xfId="424">
      <alignment horizontal="center" vertical="center" wrapText="1"/>
    </xf>
    <xf numFmtId="0" fontId="7" fillId="0" borderId="106" applyAlignment="1" pivotButton="0" quotePrefix="0" xfId="424">
      <alignment horizontal="center" vertical="center" wrapText="1"/>
    </xf>
    <xf numFmtId="171" fontId="7" fillId="0" borderId="75" applyAlignment="1" pivotButton="0" quotePrefix="0" xfId="424">
      <alignment horizontal="center" vertical="center" wrapText="1"/>
    </xf>
    <xf numFmtId="171" fontId="7" fillId="0" borderId="29" applyAlignment="1" pivotButton="0" quotePrefix="0" xfId="424">
      <alignment horizontal="center" vertical="center" wrapText="1"/>
    </xf>
    <xf numFmtId="171" fontId="7" fillId="0" borderId="59" applyAlignment="1" pivotButton="0" quotePrefix="0" xfId="424">
      <alignment horizontal="center" vertical="center" wrapText="1"/>
    </xf>
    <xf numFmtId="171" fontId="7" fillId="0" borderId="36" applyAlignment="1" pivotButton="0" quotePrefix="0" xfId="424">
      <alignment horizontal="center" vertical="center" wrapText="1"/>
    </xf>
    <xf numFmtId="171" fontId="7" fillId="0" borderId="60" applyAlignment="1" pivotButton="0" quotePrefix="0" xfId="424">
      <alignment horizontal="center" vertical="center" wrapText="1"/>
    </xf>
    <xf numFmtId="171" fontId="7" fillId="0" borderId="22" applyAlignment="1" pivotButton="0" quotePrefix="0" xfId="424">
      <alignment horizontal="center" vertical="center" wrapText="1"/>
    </xf>
    <xf numFmtId="0" fontId="7" fillId="0" borderId="17" applyAlignment="1" pivotButton="0" quotePrefix="0" xfId="0">
      <alignment horizontal="left" vertical="center" wrapText="1"/>
    </xf>
    <xf numFmtId="0" fontId="75" fillId="0" borderId="0" applyAlignment="1" pivotButton="0" quotePrefix="0" xfId="0">
      <alignment horizontal="center" vertical="center"/>
    </xf>
    <xf numFmtId="3" fontId="79" fillId="0" borderId="0" applyAlignment="1" pivotButton="0" quotePrefix="0" xfId="0">
      <alignment horizontal="center" vertical="center"/>
    </xf>
    <xf numFmtId="171" fontId="7" fillId="0" borderId="28" applyAlignment="1" pivotButton="0" quotePrefix="0" xfId="424">
      <alignment horizontal="center" vertical="center" wrapText="1"/>
    </xf>
    <xf numFmtId="171" fontId="7" fillId="0" borderId="16" applyAlignment="1" pivotButton="0" quotePrefix="0" xfId="424">
      <alignment horizontal="center" vertical="center" wrapText="1"/>
    </xf>
    <xf numFmtId="171" fontId="7" fillId="0" borderId="37" applyAlignment="1" pivotButton="0" quotePrefix="0" xfId="424">
      <alignment horizontal="center" vertical="center" wrapText="1"/>
    </xf>
    <xf numFmtId="0" fontId="7" fillId="0" borderId="85" applyAlignment="1" pivotButton="0" quotePrefix="0" xfId="0">
      <alignment horizontal="center" vertical="center" wrapText="1"/>
    </xf>
    <xf numFmtId="0" fontId="7" fillId="0" borderId="69" applyAlignment="1" pivotButton="0" quotePrefix="0" xfId="0">
      <alignment horizontal="center" vertical="center" wrapText="1"/>
    </xf>
    <xf numFmtId="0" fontId="7" fillId="0" borderId="103" applyAlignment="1" pivotButton="0" quotePrefix="0" xfId="0">
      <alignment horizontal="center" vertical="center" wrapText="1"/>
    </xf>
    <xf numFmtId="0" fontId="7" fillId="0" borderId="71" applyAlignment="1" pivotButton="0" quotePrefix="0" xfId="0">
      <alignment horizontal="center" vertical="center" wrapText="1"/>
    </xf>
    <xf numFmtId="3" fontId="7" fillId="0" borderId="107" applyAlignment="1" pivotButton="0" quotePrefix="0" xfId="0">
      <alignment horizontal="center" vertical="center" wrapText="1"/>
    </xf>
    <xf numFmtId="3" fontId="7" fillId="0" borderId="24" applyAlignment="1" pivotButton="0" quotePrefix="0" xfId="0">
      <alignment horizontal="center" vertical="center" wrapText="1"/>
    </xf>
    <xf numFmtId="3" fontId="7" fillId="0" borderId="25" applyAlignment="1" pivotButton="0" quotePrefix="0" xfId="0">
      <alignment horizontal="center" vertical="center" wrapText="1"/>
    </xf>
    <xf numFmtId="3" fontId="7" fillId="0" borderId="81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/>
    </xf>
    <xf numFmtId="0" fontId="7" fillId="30" borderId="92" applyAlignment="1" pivotButton="0" quotePrefix="0" xfId="0">
      <alignment horizontal="center" vertical="center" wrapText="1"/>
    </xf>
    <xf numFmtId="171" fontId="7" fillId="30" borderId="76" applyAlignment="1" pivotButton="0" quotePrefix="0" xfId="424">
      <alignment horizontal="center" vertical="center" wrapText="1"/>
    </xf>
    <xf numFmtId="171" fontId="7" fillId="30" borderId="77" applyAlignment="1" pivotButton="0" quotePrefix="0" xfId="424">
      <alignment horizontal="center" vertical="center"/>
    </xf>
    <xf numFmtId="171" fontId="7" fillId="30" borderId="78" applyAlignment="1" pivotButton="0" quotePrefix="0" xfId="424">
      <alignment horizontal="center" vertical="center"/>
    </xf>
    <xf numFmtId="0" fontId="7" fillId="30" borderId="85" applyAlignment="1" pivotButton="0" quotePrefix="0" xfId="0">
      <alignment horizontal="center" vertical="center" wrapText="1"/>
    </xf>
    <xf numFmtId="0" fontId="7" fillId="30" borderId="17" applyAlignment="1" pivotButton="0" quotePrefix="0" xfId="0">
      <alignment horizontal="center" vertical="center" wrapText="1"/>
    </xf>
    <xf numFmtId="0" fontId="7" fillId="30" borderId="69" applyAlignment="1" pivotButton="0" quotePrefix="0" xfId="0">
      <alignment horizontal="center" vertical="center" wrapText="1"/>
    </xf>
    <xf numFmtId="0" fontId="7" fillId="30" borderId="103" applyAlignment="1" pivotButton="0" quotePrefix="0" xfId="0">
      <alignment horizontal="center" vertical="center" wrapText="1"/>
    </xf>
    <xf numFmtId="0" fontId="7" fillId="30" borderId="70" applyAlignment="1" pivotButton="0" quotePrefix="0" xfId="0">
      <alignment horizontal="center" vertical="center" wrapText="1"/>
    </xf>
    <xf numFmtId="0" fontId="7" fillId="30" borderId="71" applyAlignment="1" pivotButton="0" quotePrefix="0" xfId="0">
      <alignment horizontal="center" vertical="center" wrapText="1"/>
    </xf>
    <xf numFmtId="0" fontId="7" fillId="30" borderId="65" applyAlignment="1" pivotButton="0" quotePrefix="0" xfId="0">
      <alignment horizontal="center" vertical="center" wrapText="1"/>
    </xf>
    <xf numFmtId="0" fontId="7" fillId="30" borderId="74" applyAlignment="1" pivotButton="0" quotePrefix="0" xfId="0">
      <alignment horizontal="center" vertical="center" wrapText="1"/>
    </xf>
    <xf numFmtId="0" fontId="7" fillId="30" borderId="75" applyAlignment="1" pivotButton="0" quotePrefix="0" xfId="0">
      <alignment horizontal="center" vertical="center" wrapText="1"/>
    </xf>
    <xf numFmtId="0" fontId="7" fillId="30" borderId="62" applyAlignment="1" pivotButton="0" quotePrefix="0" xfId="0">
      <alignment horizontal="center" vertical="center" wrapText="1"/>
    </xf>
    <xf numFmtId="0" fontId="7" fillId="30" borderId="59" applyAlignment="1" pivotButton="0" quotePrefix="0" xfId="0">
      <alignment horizontal="center" vertical="center" wrapText="1"/>
    </xf>
    <xf numFmtId="0" fontId="7" fillId="30" borderId="18" applyAlignment="1" pivotButton="0" quotePrefix="0" xfId="0">
      <alignment horizontal="center" vertical="center" wrapText="1"/>
    </xf>
    <xf numFmtId="0" fontId="75" fillId="0" borderId="0" applyAlignment="1" pivotButton="0" quotePrefix="0" xfId="0">
      <alignment horizontal="center" vertical="center"/>
    </xf>
    <xf numFmtId="0" fontId="7" fillId="30" borderId="80" applyAlignment="1" pivotButton="0" quotePrefix="0" xfId="0">
      <alignment horizontal="center" vertical="center" wrapText="1"/>
    </xf>
    <xf numFmtId="0" fontId="7" fillId="30" borderId="67" applyAlignment="1" pivotButton="0" quotePrefix="0" xfId="0">
      <alignment horizontal="center" vertical="center" wrapText="1"/>
    </xf>
    <xf numFmtId="0" fontId="7" fillId="30" borderId="68" applyAlignment="1" pivotButton="0" quotePrefix="0" xfId="0">
      <alignment horizontal="center" vertical="center" wrapText="1"/>
    </xf>
    <xf numFmtId="171" fontId="7" fillId="30" borderId="61" applyAlignment="1" pivotButton="0" quotePrefix="0" xfId="424">
      <alignment horizontal="center" vertical="center" wrapText="1"/>
    </xf>
    <xf numFmtId="171" fontId="7" fillId="30" borderId="62" applyAlignment="1" pivotButton="0" quotePrefix="0" xfId="424">
      <alignment horizontal="center" vertical="center"/>
    </xf>
    <xf numFmtId="171" fontId="7" fillId="30" borderId="63" applyAlignment="1" pivotButton="0" quotePrefix="0" xfId="424">
      <alignment horizontal="center" vertical="center"/>
    </xf>
    <xf numFmtId="0" fontId="7" fillId="30" borderId="41" applyAlignment="1" pivotButton="0" quotePrefix="0" xfId="0">
      <alignment horizontal="center" vertical="center" wrapText="1"/>
    </xf>
    <xf numFmtId="0" fontId="7" fillId="30" borderId="43" applyAlignment="1" pivotButton="0" quotePrefix="0" xfId="0">
      <alignment horizontal="center" vertical="center" wrapText="1"/>
    </xf>
    <xf numFmtId="0" fontId="7" fillId="30" borderId="28" applyAlignment="1" pivotButton="0" quotePrefix="0" xfId="0">
      <alignment horizontal="center" vertical="center" wrapText="1"/>
    </xf>
    <xf numFmtId="0" fontId="7" fillId="30" borderId="72" applyAlignment="1" pivotButton="0" quotePrefix="0" xfId="0">
      <alignment horizontal="center" vertical="center" wrapText="1"/>
    </xf>
    <xf numFmtId="0" fontId="7" fillId="30" borderId="105" applyAlignment="1" pivotButton="0" quotePrefix="0" xfId="0">
      <alignment horizontal="center" vertical="center" wrapText="1"/>
    </xf>
    <xf numFmtId="0" fontId="7" fillId="30" borderId="77" applyAlignment="1" pivotButton="0" quotePrefix="0" xfId="0">
      <alignment horizontal="center" vertical="center" wrapText="1"/>
    </xf>
    <xf numFmtId="0" fontId="7" fillId="30" borderId="36" applyAlignment="1" pivotButton="0" quotePrefix="0" xfId="0">
      <alignment horizontal="center" vertical="center"/>
    </xf>
    <xf numFmtId="0" fontId="1" fillId="30" borderId="81" applyAlignment="1" pivotButton="0" quotePrefix="0" xfId="442">
      <alignment horizontal="center" vertical="center" wrapText="1"/>
    </xf>
    <xf numFmtId="0" fontId="1" fillId="30" borderId="27" applyAlignment="1" pivotButton="0" quotePrefix="0" xfId="442">
      <alignment horizontal="center" vertical="center" wrapText="1"/>
    </xf>
    <xf numFmtId="0" fontId="75" fillId="30" borderId="0" applyAlignment="1" pivotButton="0" quotePrefix="0" xfId="442">
      <alignment horizontal="center" vertical="center"/>
    </xf>
    <xf numFmtId="0" fontId="7" fillId="30" borderId="0" applyAlignment="1" pivotButton="0" quotePrefix="0" xfId="442">
      <alignment horizontal="right" vertical="center"/>
    </xf>
    <xf numFmtId="0" fontId="1" fillId="30" borderId="61" applyAlignment="1" pivotButton="0" quotePrefix="0" xfId="442">
      <alignment horizontal="center" vertical="center" wrapText="1"/>
    </xf>
    <xf numFmtId="0" fontId="1" fillId="30" borderId="73" applyAlignment="1" pivotButton="0" quotePrefix="0" xfId="442">
      <alignment horizontal="center" vertical="center" wrapText="1"/>
    </xf>
    <xf numFmtId="0" fontId="1" fillId="30" borderId="74" applyAlignment="1" pivotButton="0" quotePrefix="0" xfId="442">
      <alignment horizontal="center" vertical="center" wrapText="1"/>
    </xf>
    <xf numFmtId="0" fontId="1" fillId="30" borderId="56" applyAlignment="1" pivotButton="0" quotePrefix="0" xfId="442">
      <alignment horizontal="center" vertical="center"/>
    </xf>
    <xf numFmtId="0" fontId="1" fillId="30" borderId="107" applyAlignment="1" pivotButton="0" quotePrefix="0" xfId="442">
      <alignment horizontal="center" vertical="center" wrapText="1"/>
    </xf>
    <xf numFmtId="0" fontId="1" fillId="30" borderId="25" applyAlignment="1" pivotButton="0" quotePrefix="0" xfId="442">
      <alignment horizontal="center" vertical="center" wrapText="1"/>
    </xf>
    <xf numFmtId="0" fontId="1" fillId="30" borderId="0" applyAlignment="1" pivotButton="0" quotePrefix="0" xfId="442">
      <alignment horizontal="left" vertical="center"/>
    </xf>
    <xf numFmtId="0" fontId="1" fillId="30" borderId="26" applyAlignment="1" pivotButton="0" quotePrefix="0" xfId="442">
      <alignment horizontal="center" vertical="center" wrapText="1"/>
    </xf>
    <xf numFmtId="0" fontId="1" fillId="30" borderId="21" applyAlignment="1" pivotButton="0" quotePrefix="0" xfId="442">
      <alignment horizontal="center" vertical="center" wrapText="1"/>
    </xf>
    <xf numFmtId="0" fontId="75" fillId="30" borderId="0" applyAlignment="1" pivotButton="0" quotePrefix="0" xfId="446">
      <alignment horizontal="center" vertical="center"/>
    </xf>
    <xf numFmtId="0" fontId="74" fillId="30" borderId="0" applyAlignment="1" pivotButton="0" quotePrefix="0" xfId="446">
      <alignment horizontal="center" vertical="center"/>
    </xf>
    <xf numFmtId="171" fontId="7" fillId="30" borderId="28" applyAlignment="1" pivotButton="0" quotePrefix="0" xfId="424">
      <alignment horizontal="center" vertical="center" wrapText="1"/>
    </xf>
    <xf numFmtId="171" fontId="7" fillId="30" borderId="16" applyAlignment="1" pivotButton="0" quotePrefix="0" xfId="424">
      <alignment horizontal="center" vertical="center" wrapText="1"/>
    </xf>
    <xf numFmtId="171" fontId="7" fillId="30" borderId="37" applyAlignment="1" pivotButton="0" quotePrefix="0" xfId="424">
      <alignment horizontal="center" vertical="center" wrapText="1"/>
    </xf>
    <xf numFmtId="0" fontId="7" fillId="30" borderId="101" applyAlignment="1" pivotButton="0" quotePrefix="0" xfId="446">
      <alignment horizontal="center" vertical="center" wrapText="1"/>
    </xf>
    <xf numFmtId="0" fontId="7" fillId="30" borderId="6" applyAlignment="1" pivotButton="0" quotePrefix="0" xfId="446">
      <alignment horizontal="center" vertical="center" wrapText="1"/>
    </xf>
    <xf numFmtId="0" fontId="7" fillId="30" borderId="35" applyAlignment="1" pivotButton="0" quotePrefix="0" xfId="446">
      <alignment horizontal="center" vertical="center" wrapText="1"/>
    </xf>
    <xf numFmtId="0" fontId="7" fillId="30" borderId="65" applyAlignment="1" pivotButton="0" quotePrefix="0" xfId="446">
      <alignment horizontal="center" vertical="center" wrapText="1"/>
    </xf>
    <xf numFmtId="0" fontId="7" fillId="30" borderId="60" applyAlignment="1" pivotButton="0" quotePrefix="0" xfId="446">
      <alignment horizontal="center" vertical="center" wrapText="1"/>
    </xf>
    <xf numFmtId="0" fontId="7" fillId="30" borderId="74" applyAlignment="1" pivotButton="0" quotePrefix="0" xfId="446">
      <alignment horizontal="center" vertical="center" wrapText="1"/>
    </xf>
    <xf numFmtId="0" fontId="7" fillId="30" borderId="26" applyAlignment="1" pivotButton="0" quotePrefix="0" xfId="446">
      <alignment horizontal="center" vertical="center" wrapText="1"/>
    </xf>
    <xf numFmtId="0" fontId="7" fillId="30" borderId="75" applyAlignment="1" pivotButton="0" quotePrefix="0" xfId="446">
      <alignment horizontal="center" vertical="center" wrapText="1"/>
    </xf>
    <xf numFmtId="0" fontId="7" fillId="30" borderId="22" applyAlignment="1" pivotButton="0" quotePrefix="0" xfId="446">
      <alignment horizontal="center" vertical="center" wrapText="1"/>
    </xf>
    <xf numFmtId="0" fontId="7" fillId="30" borderId="92" applyAlignment="1" pivotButton="0" quotePrefix="0" xfId="446">
      <alignment horizontal="center" vertical="center" wrapText="1"/>
    </xf>
    <xf numFmtId="0" fontId="7" fillId="30" borderId="29" applyAlignment="1" pivotButton="0" quotePrefix="0" xfId="446">
      <alignment horizontal="center" vertical="center" wrapText="1"/>
    </xf>
    <xf numFmtId="0" fontId="75" fillId="30" borderId="0" applyAlignment="1" pivotButton="0" quotePrefix="0" xfId="447">
      <alignment horizontal="center" vertical="center"/>
    </xf>
    <xf numFmtId="0" fontId="7" fillId="30" borderId="28" applyAlignment="1" pivotButton="0" quotePrefix="0" xfId="424">
      <alignment horizontal="center" vertical="center" wrapText="1"/>
    </xf>
    <xf numFmtId="0" fontId="7" fillId="30" borderId="16" applyAlignment="1" pivotButton="0" quotePrefix="0" xfId="424">
      <alignment horizontal="center" vertical="center" wrapText="1"/>
    </xf>
    <xf numFmtId="0" fontId="7" fillId="30" borderId="37" applyAlignment="1" pivotButton="0" quotePrefix="0" xfId="424">
      <alignment horizontal="center" vertical="center" wrapText="1"/>
    </xf>
    <xf numFmtId="0" fontId="7" fillId="30" borderId="85" applyAlignment="1" pivotButton="0" quotePrefix="0" xfId="447">
      <alignment horizontal="center" vertical="center" wrapText="1"/>
    </xf>
    <xf numFmtId="0" fontId="7" fillId="30" borderId="17" applyAlignment="1" pivotButton="0" quotePrefix="0" xfId="447">
      <alignment horizontal="center" vertical="center" wrapText="1"/>
    </xf>
    <xf numFmtId="0" fontId="7" fillId="30" borderId="69" applyAlignment="1" pivotButton="0" quotePrefix="0" xfId="447">
      <alignment horizontal="center" vertical="center" wrapText="1"/>
    </xf>
    <xf numFmtId="0" fontId="7" fillId="30" borderId="18" applyAlignment="1" pivotButton="0" quotePrefix="0" xfId="447">
      <alignment horizontal="center" vertical="center" wrapText="1"/>
    </xf>
    <xf numFmtId="0" fontId="7" fillId="30" borderId="0" applyAlignment="1" pivotButton="0" quotePrefix="0" xfId="447">
      <alignment horizontal="center" vertical="center" wrapText="1"/>
    </xf>
    <xf numFmtId="0" fontId="7" fillId="30" borderId="39" applyAlignment="1" pivotButton="0" quotePrefix="0" xfId="447">
      <alignment horizontal="center" vertical="center" wrapText="1"/>
    </xf>
    <xf numFmtId="0" fontId="7" fillId="30" borderId="65" applyAlignment="1" pivotButton="0" quotePrefix="0" xfId="447">
      <alignment horizontal="center" vertical="center" wrapText="1"/>
    </xf>
    <xf numFmtId="0" fontId="7" fillId="30" borderId="60" applyAlignment="1" pivotButton="0" quotePrefix="0" xfId="447">
      <alignment horizontal="center" vertical="center" wrapText="1"/>
    </xf>
    <xf numFmtId="0" fontId="7" fillId="30" borderId="22" applyAlignment="1" pivotButton="0" quotePrefix="0" xfId="447">
      <alignment horizontal="center" vertical="center" wrapText="1"/>
    </xf>
    <xf numFmtId="0" fontId="1" fillId="30" borderId="74" applyAlignment="1" pivotButton="0" quotePrefix="0" xfId="447">
      <alignment horizontal="center" vertical="center" wrapText="1"/>
    </xf>
    <xf numFmtId="0" fontId="1" fillId="30" borderId="75" applyAlignment="1" pivotButton="0" quotePrefix="0" xfId="447">
      <alignment horizontal="center" vertical="center" wrapText="1"/>
    </xf>
    <xf numFmtId="0" fontId="1" fillId="30" borderId="29" applyAlignment="1" pivotButton="0" quotePrefix="0" xfId="447">
      <alignment horizontal="center" vertical="center" wrapText="1"/>
    </xf>
    <xf numFmtId="0" fontId="7" fillId="30" borderId="26" applyAlignment="1" pivotButton="0" quotePrefix="0" xfId="447">
      <alignment horizontal="center" vertical="center" wrapText="1"/>
    </xf>
    <xf numFmtId="0" fontId="7" fillId="30" borderId="21" applyAlignment="1" pivotButton="0" quotePrefix="0" xfId="447">
      <alignment horizontal="center" vertical="center" wrapText="1"/>
    </xf>
    <xf numFmtId="0" fontId="7" fillId="0" borderId="17" applyAlignment="1" pivotButton="0" quotePrefix="0" xfId="0">
      <alignment horizontal="left" vertical="center" wrapText="1"/>
    </xf>
    <xf numFmtId="0" fontId="7" fillId="0" borderId="17" applyAlignment="1" pivotButton="0" quotePrefix="0" xfId="0">
      <alignment horizontal="left" vertical="center"/>
    </xf>
    <xf numFmtId="0" fontId="7" fillId="30" borderId="22" applyAlignment="1" pivotButton="0" quotePrefix="0" xfId="447">
      <alignment horizontal="center" vertical="center"/>
    </xf>
    <xf numFmtId="0" fontId="7" fillId="49" borderId="0" applyAlignment="1" pivotButton="0" quotePrefix="0" xfId="0">
      <alignment horizontal="center" vertical="center"/>
    </xf>
    <xf numFmtId="0" fontId="7" fillId="49" borderId="16" applyAlignment="1" pivotButton="0" quotePrefix="0" xfId="0">
      <alignment horizontal="center" vertical="center"/>
    </xf>
    <xf numFmtId="0" fontId="71" fillId="0" borderId="0" applyAlignment="1" pivotButton="0" quotePrefix="0" xfId="0">
      <alignment horizontal="right" vertical="center"/>
    </xf>
    <xf numFmtId="0" fontId="7" fillId="30" borderId="79" applyAlignment="1" pivotButton="0" quotePrefix="0" xfId="0">
      <alignment horizontal="center" vertical="center" wrapText="1"/>
    </xf>
    <xf numFmtId="0" fontId="7" fillId="30" borderId="44" applyAlignment="1" pivotButton="0" quotePrefix="0" xfId="0">
      <alignment horizontal="center" vertical="center" wrapText="1"/>
    </xf>
    <xf numFmtId="0" fontId="7" fillId="0" borderId="101" applyAlignment="1" pivotButton="0" quotePrefix="0" xfId="0">
      <alignment horizontal="center" vertical="center" wrapText="1"/>
    </xf>
    <xf numFmtId="0" fontId="7" fillId="0" borderId="65" applyAlignment="1" pivotButton="0" quotePrefix="0" xfId="0">
      <alignment horizontal="center" vertical="center"/>
    </xf>
    <xf numFmtId="0" fontId="7" fillId="0" borderId="6" applyAlignment="1" pivotButton="0" quotePrefix="0" xfId="0">
      <alignment horizontal="center" vertical="center"/>
    </xf>
    <xf numFmtId="0" fontId="7" fillId="0" borderId="60" applyAlignment="1" pivotButton="0" quotePrefix="0" xfId="0">
      <alignment horizontal="center" vertical="center"/>
    </xf>
    <xf numFmtId="0" fontId="7" fillId="0" borderId="73" applyAlignment="1" pivotButton="0" quotePrefix="0" xfId="0">
      <alignment horizontal="center" vertical="center"/>
    </xf>
    <xf numFmtId="0" fontId="7" fillId="0" borderId="99" applyAlignment="1" pivotButton="0" quotePrefix="0" xfId="0">
      <alignment horizontal="center" vertical="center"/>
    </xf>
    <xf numFmtId="0" fontId="7" fillId="0" borderId="59" applyAlignment="1" pivotButton="0" quotePrefix="0" xfId="0">
      <alignment horizontal="center" vertical="center" wrapText="1"/>
    </xf>
    <xf numFmtId="0" fontId="7" fillId="0" borderId="59" applyAlignment="1" pivotButton="0" quotePrefix="0" xfId="0">
      <alignment horizontal="center" vertical="center"/>
    </xf>
    <xf numFmtId="0" fontId="7" fillId="0" borderId="60" applyAlignment="1" pivotButton="0" quotePrefix="0" xfId="0">
      <alignment horizontal="center" vertical="center" wrapText="1"/>
    </xf>
    <xf numFmtId="0" fontId="7" fillId="0" borderId="100" applyAlignment="1" pivotButton="0" quotePrefix="0" xfId="0">
      <alignment horizontal="center" vertical="center"/>
    </xf>
    <xf numFmtId="0" fontId="7" fillId="0" borderId="75" applyAlignment="1" pivotButton="0" quotePrefix="0" xfId="0">
      <alignment horizontal="center" vertical="center"/>
    </xf>
    <xf numFmtId="0" fontId="7" fillId="0" borderId="6" applyAlignment="1" pivotButton="0" quotePrefix="0" xfId="0">
      <alignment horizontal="center" vertical="center" wrapText="1"/>
    </xf>
    <xf numFmtId="0" fontId="7" fillId="0" borderId="35" applyAlignment="1" pivotButton="0" quotePrefix="0" xfId="0">
      <alignment horizontal="center" vertical="center" wrapText="1"/>
    </xf>
    <xf numFmtId="0" fontId="7" fillId="0" borderId="22" applyAlignment="1" pivotButton="0" quotePrefix="0" xfId="0">
      <alignment horizontal="center" vertical="center"/>
    </xf>
    <xf numFmtId="0" fontId="7" fillId="0" borderId="22" applyAlignment="1" pivotButton="0" quotePrefix="0" xfId="0">
      <alignment horizontal="center" vertical="center" wrapText="1"/>
    </xf>
    <xf numFmtId="0" fontId="7" fillId="0" borderId="36" applyAlignment="1" pivotButton="0" quotePrefix="0" xfId="0">
      <alignment horizontal="center" vertical="center" wrapText="1"/>
    </xf>
    <xf numFmtId="0" fontId="7" fillId="0" borderId="74" applyAlignment="1" pivotButton="0" quotePrefix="0" xfId="0">
      <alignment horizontal="center" vertical="center"/>
    </xf>
    <xf numFmtId="0" fontId="7" fillId="0" borderId="79" applyAlignment="1" pivotButton="0" quotePrefix="0" xfId="0">
      <alignment horizontal="center" vertical="center"/>
    </xf>
    <xf numFmtId="0" fontId="7" fillId="0" borderId="75" applyAlignment="1" pivotButton="0" quotePrefix="0" xfId="0">
      <alignment horizontal="center" vertical="center" wrapText="1"/>
    </xf>
    <xf numFmtId="0" fontId="7" fillId="0" borderId="29" applyAlignment="1" pivotButton="0" quotePrefix="0" xfId="0">
      <alignment horizontal="center" vertical="center"/>
    </xf>
    <xf numFmtId="0" fontId="7" fillId="0" borderId="100" applyAlignment="1" pivotButton="0" quotePrefix="0" xfId="0">
      <alignment horizontal="center" vertical="center" wrapText="1"/>
    </xf>
    <xf numFmtId="0" fontId="7" fillId="0" borderId="53" applyAlignment="1" pivotButton="0" quotePrefix="0" xfId="0">
      <alignment horizontal="center" vertical="center"/>
    </xf>
    <xf numFmtId="0" fontId="1" fillId="30" borderId="60" applyAlignment="1" pivotButton="0" quotePrefix="0" xfId="0">
      <alignment horizontal="center" vertical="center" wrapText="1"/>
    </xf>
    <xf numFmtId="0" fontId="1" fillId="30" borderId="22" applyAlignment="1" pivotButton="0" quotePrefix="0" xfId="0">
      <alignment horizontal="center" vertical="center" wrapText="1"/>
    </xf>
    <xf numFmtId="0" fontId="1" fillId="30" borderId="59" applyAlignment="1" pivotButton="0" quotePrefix="0" xfId="0">
      <alignment horizontal="center" vertical="center" wrapText="1"/>
    </xf>
    <xf numFmtId="0" fontId="1" fillId="30" borderId="59" applyAlignment="1" pivotButton="0" quotePrefix="0" xfId="0">
      <alignment horizontal="center" vertical="center"/>
    </xf>
    <xf numFmtId="0" fontId="1" fillId="30" borderId="36" applyAlignment="1" pivotButton="0" quotePrefix="0" xfId="0">
      <alignment horizontal="center" vertical="center"/>
    </xf>
    <xf numFmtId="0" fontId="1" fillId="30" borderId="60" applyAlignment="1" pivotButton="0" quotePrefix="0" xfId="0">
      <alignment horizontal="center" vertical="center"/>
    </xf>
    <xf numFmtId="0" fontId="1" fillId="30" borderId="22" applyAlignment="1" pivotButton="0" quotePrefix="0" xfId="0">
      <alignment horizontal="center" vertical="center"/>
    </xf>
    <xf numFmtId="0" fontId="7" fillId="30" borderId="56" applyAlignment="1" pivotButton="0" quotePrefix="0" xfId="0">
      <alignment horizontal="center" vertical="center"/>
    </xf>
    <xf numFmtId="0" fontId="7" fillId="30" borderId="0" applyAlignment="1" pivotButton="0" quotePrefix="0" xfId="0">
      <alignment horizontal="left" vertical="center"/>
    </xf>
    <xf numFmtId="0" fontId="1" fillId="30" borderId="26" applyAlignment="1" pivotButton="0" quotePrefix="0" xfId="0">
      <alignment horizontal="center" vertical="center" wrapText="1"/>
    </xf>
    <xf numFmtId="0" fontId="1" fillId="30" borderId="31" applyAlignment="1" pivotButton="0" quotePrefix="0" xfId="0">
      <alignment horizontal="center" vertical="center" wrapText="1"/>
    </xf>
    <xf numFmtId="0" fontId="1" fillId="30" borderId="21" applyAlignment="1" pivotButton="0" quotePrefix="0" xfId="0">
      <alignment horizontal="center" vertical="center" wrapText="1"/>
    </xf>
    <xf numFmtId="0" fontId="7" fillId="30" borderId="31" applyAlignment="1" pivotButton="0" quotePrefix="0" xfId="0">
      <alignment horizontal="center" vertical="center"/>
    </xf>
    <xf numFmtId="0" fontId="7" fillId="30" borderId="21" applyAlignment="1" pivotButton="0" quotePrefix="0" xfId="0">
      <alignment horizontal="center" vertical="center"/>
    </xf>
    <xf numFmtId="0" fontId="7" fillId="0" borderId="0" applyAlignment="1" pivotButton="0" quotePrefix="0" xfId="0">
      <alignment horizontal="right" vertical="center"/>
    </xf>
    <xf numFmtId="0" fontId="1" fillId="30" borderId="87" applyAlignment="1" pivotButton="0" quotePrefix="0" xfId="0">
      <alignment horizontal="center" vertical="center" wrapText="1"/>
    </xf>
    <xf numFmtId="0" fontId="1" fillId="30" borderId="41" applyAlignment="1" pivotButton="0" quotePrefix="0" xfId="0">
      <alignment horizontal="center" vertical="center" wrapText="1"/>
    </xf>
    <xf numFmtId="0" fontId="1" fillId="30" borderId="0" applyAlignment="1" pivotButton="0" quotePrefix="0" xfId="0">
      <alignment horizontal="center" vertical="center" wrapText="1"/>
    </xf>
    <xf numFmtId="0" fontId="1" fillId="30" borderId="39" applyAlignment="1" pivotButton="0" quotePrefix="0" xfId="0">
      <alignment horizontal="center" vertical="center" wrapText="1"/>
    </xf>
    <xf numFmtId="0" fontId="1" fillId="30" borderId="70" applyAlignment="1" pivotButton="0" quotePrefix="0" xfId="0">
      <alignment horizontal="center" vertical="center" wrapText="1"/>
    </xf>
    <xf numFmtId="0" fontId="1" fillId="30" borderId="71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 wrapText="1"/>
    </xf>
    <xf numFmtId="0" fontId="1" fillId="30" borderId="41" applyAlignment="1" applyProtection="1" pivotButton="0" quotePrefix="0" xfId="0">
      <alignment horizontal="center" vertical="center" wrapText="1"/>
      <protection locked="1" hidden="1"/>
    </xf>
    <xf numFmtId="0" fontId="71" fillId="30" borderId="39" applyAlignment="1" applyProtection="1" pivotButton="0" quotePrefix="0" xfId="0">
      <alignment vertical="center"/>
      <protection locked="1" hidden="1"/>
    </xf>
    <xf numFmtId="0" fontId="71" fillId="30" borderId="42" applyAlignment="1" applyProtection="1" pivotButton="0" quotePrefix="0" xfId="0">
      <alignment vertical="center"/>
      <protection locked="1" hidden="1"/>
    </xf>
    <xf numFmtId="0" fontId="1" fillId="30" borderId="26" applyAlignment="1" applyProtection="1" pivotButton="0" quotePrefix="0" xfId="0">
      <alignment horizontal="center" vertical="center" wrapText="1"/>
      <protection locked="1" hidden="1"/>
    </xf>
    <xf numFmtId="0" fontId="71" fillId="30" borderId="31" applyAlignment="1" applyProtection="1" pivotButton="0" quotePrefix="0" xfId="0">
      <alignment vertical="center"/>
      <protection locked="1" hidden="1"/>
    </xf>
    <xf numFmtId="0" fontId="71" fillId="30" borderId="21" applyAlignment="1" applyProtection="1" pivotButton="0" quotePrefix="0" xfId="0">
      <alignment vertical="center"/>
      <protection locked="1" hidden="1"/>
    </xf>
    <xf numFmtId="0" fontId="1" fillId="30" borderId="80" applyAlignment="1" applyProtection="1" pivotButton="0" quotePrefix="0" xfId="0">
      <alignment horizontal="center" vertical="center" wrapText="1"/>
      <protection locked="1" hidden="1"/>
    </xf>
    <xf numFmtId="0" fontId="71" fillId="30" borderId="67" applyAlignment="1" applyProtection="1" pivotButton="0" quotePrefix="0" xfId="0">
      <alignment vertical="center"/>
      <protection locked="1" hidden="1"/>
    </xf>
    <xf numFmtId="0" fontId="71" fillId="30" borderId="68" applyAlignment="1" applyProtection="1" pivotButton="0" quotePrefix="0" xfId="0">
      <alignment vertical="center"/>
      <protection locked="1" hidden="1"/>
    </xf>
    <xf numFmtId="0" fontId="7" fillId="30" borderId="76" applyAlignment="1" pivotButton="0" quotePrefix="0" xfId="0">
      <alignment horizontal="center" vertical="center"/>
    </xf>
    <xf numFmtId="0" fontId="1" fillId="30" borderId="31" applyAlignment="1" applyProtection="1" pivotButton="0" quotePrefix="0" xfId="0">
      <alignment horizontal="center" vertical="center" wrapText="1"/>
      <protection locked="1" hidden="1"/>
    </xf>
    <xf numFmtId="0" fontId="1" fillId="30" borderId="21" applyAlignment="1" applyProtection="1" pivotButton="0" quotePrefix="0" xfId="0">
      <alignment horizontal="center" vertical="center" wrapText="1"/>
      <protection locked="1" hidden="1"/>
    </xf>
    <xf numFmtId="0" fontId="1" fillId="30" borderId="36" applyAlignment="1" pivotButton="0" quotePrefix="0" xfId="0">
      <alignment horizontal="center" vertical="center" wrapText="1"/>
    </xf>
    <xf numFmtId="0" fontId="7" fillId="30" borderId="61" applyAlignment="1" pivotButton="0" quotePrefix="0" xfId="424">
      <alignment horizontal="center" vertical="center" wrapText="1"/>
    </xf>
    <xf numFmtId="0" fontId="7" fillId="30" borderId="62" applyAlignment="1" pivotButton="0" quotePrefix="0" xfId="424">
      <alignment horizontal="center" vertical="center"/>
    </xf>
    <xf numFmtId="0" fontId="7" fillId="30" borderId="63" applyAlignment="1" pivotButton="0" quotePrefix="0" xfId="424">
      <alignment horizontal="center" vertical="center"/>
    </xf>
    <xf numFmtId="0" fontId="7" fillId="0" borderId="4" applyAlignment="1" pivotButton="0" quotePrefix="0" xfId="0">
      <alignment horizontal="right" vertical="center"/>
    </xf>
    <xf numFmtId="0" fontId="7" fillId="30" borderId="79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0" fillId="30" borderId="22" applyAlignment="1" pivotButton="0" quotePrefix="0" xfId="0">
      <alignment horizontal="center" vertical="center"/>
    </xf>
    <xf numFmtId="0" fontId="0" fillId="30" borderId="36" applyAlignment="1" pivotButton="0" quotePrefix="0" xfId="0">
      <alignment horizontal="center" vertical="center"/>
    </xf>
    <xf numFmtId="0" fontId="0" fillId="30" borderId="41" applyAlignment="1" pivotButton="0" quotePrefix="0" xfId="0">
      <alignment horizontal="center" vertical="center"/>
    </xf>
    <xf numFmtId="0" fontId="0" fillId="30" borderId="60" applyAlignment="1" pivotButton="0" quotePrefix="0" xfId="0">
      <alignment horizontal="center" vertical="center"/>
    </xf>
    <xf numFmtId="0" fontId="7" fillId="30" borderId="99" applyAlignment="1" pivotButton="0" quotePrefix="0" xfId="0">
      <alignment horizontal="center" vertical="center"/>
    </xf>
    <xf numFmtId="0" fontId="0" fillId="30" borderId="26" applyAlignment="1" pivotButton="0" quotePrefix="0" xfId="0">
      <alignment horizontal="center" vertical="center"/>
    </xf>
    <xf numFmtId="0" fontId="0" fillId="30" borderId="100" applyAlignment="1" pivotButton="0" quotePrefix="0" xfId="0">
      <alignment horizontal="center" vertical="center"/>
    </xf>
    <xf numFmtId="0" fontId="75" fillId="30" borderId="0" applyAlignment="1" pivotButton="0" quotePrefix="0" xfId="0">
      <alignment horizontal="center" vertical="center" shrinkToFit="1"/>
    </xf>
    <xf numFmtId="0" fontId="7" fillId="30" borderId="80" applyAlignment="1" pivotButton="0" quotePrefix="0" xfId="0">
      <alignment horizontal="center" vertical="center" wrapText="1"/>
    </xf>
    <xf numFmtId="0" fontId="0" fillId="30" borderId="68" applyAlignment="1" pivotButton="0" quotePrefix="0" xfId="0">
      <alignment horizontal="center" vertical="center"/>
    </xf>
    <xf numFmtId="0" fontId="7" fillId="30" borderId="101" applyAlignment="1" pivotButton="0" quotePrefix="0" xfId="0">
      <alignment horizontal="center" vertical="center"/>
    </xf>
    <xf numFmtId="0" fontId="7" fillId="30" borderId="64" applyAlignment="1" pivotButton="0" quotePrefix="0" xfId="0">
      <alignment horizontal="center" vertical="center"/>
    </xf>
    <xf numFmtId="0" fontId="7" fillId="30" borderId="103" applyAlignment="1" pivotButton="0" quotePrefix="0" xfId="0">
      <alignment horizontal="center" vertical="center" wrapText="1"/>
    </xf>
    <xf numFmtId="0" fontId="7" fillId="30" borderId="100" applyAlignment="1" pivotButton="0" quotePrefix="0" xfId="0">
      <alignment horizontal="center" vertical="center" wrapText="1"/>
    </xf>
    <xf numFmtId="0" fontId="7" fillId="30" borderId="100" applyAlignment="1" pivotButton="0" quotePrefix="0" xfId="0">
      <alignment horizontal="center" vertical="center"/>
    </xf>
    <xf numFmtId="0" fontId="7" fillId="30" borderId="53" applyAlignment="1" pivotButton="0" quotePrefix="0" xfId="0">
      <alignment horizontal="center" vertical="center"/>
    </xf>
    <xf numFmtId="0" fontId="7" fillId="30" borderId="17" applyAlignment="1" pivotButton="0" quotePrefix="0" xfId="0">
      <alignment horizontal="left" vertical="center"/>
    </xf>
    <xf numFmtId="0" fontId="75" fillId="30" borderId="0" applyAlignment="1" pivotButton="0" quotePrefix="0" xfId="441">
      <alignment horizontal="center" vertical="center"/>
    </xf>
    <xf numFmtId="0" fontId="7" fillId="0" borderId="93" applyAlignment="1" pivotButton="0" quotePrefix="0" xfId="441">
      <alignment horizontal="center" vertical="center" wrapText="1"/>
    </xf>
    <xf numFmtId="0" fontId="7" fillId="0" borderId="24" applyAlignment="1" pivotButton="0" quotePrefix="0" xfId="441">
      <alignment horizontal="center" vertical="center" wrapText="1"/>
    </xf>
    <xf numFmtId="0" fontId="7" fillId="0" borderId="25" applyAlignment="1" pivotButton="0" quotePrefix="0" xfId="441">
      <alignment horizontal="center" vertical="center" wrapText="1"/>
    </xf>
    <xf numFmtId="0" fontId="7" fillId="0" borderId="64" applyAlignment="1" pivotButton="0" quotePrefix="0" xfId="441">
      <alignment horizontal="center" vertical="center" wrapText="1"/>
    </xf>
    <xf numFmtId="0" fontId="7" fillId="0" borderId="31" applyAlignment="1" pivotButton="0" quotePrefix="0" xfId="441">
      <alignment horizontal="center" vertical="center" wrapText="1"/>
    </xf>
    <xf numFmtId="0" fontId="7" fillId="0" borderId="21" applyAlignment="1" pivotButton="0" quotePrefix="0" xfId="441">
      <alignment horizontal="center" vertical="center" wrapText="1"/>
    </xf>
    <xf numFmtId="0" fontId="75" fillId="0" borderId="0" applyAlignment="1" pivotButton="0" quotePrefix="0" xfId="442">
      <alignment horizontal="center" vertical="center"/>
    </xf>
    <xf numFmtId="0" fontId="7" fillId="0" borderId="0" applyAlignment="1" pivotButton="0" quotePrefix="0" xfId="442">
      <alignment horizontal="right" vertical="center"/>
    </xf>
    <xf numFmtId="0" fontId="7" fillId="0" borderId="76" applyAlignment="1" pivotButton="0" quotePrefix="0" xfId="424">
      <alignment horizontal="center" vertical="center" wrapText="1"/>
    </xf>
    <xf numFmtId="0" fontId="7" fillId="0" borderId="77" applyAlignment="1" pivotButton="0" quotePrefix="0" xfId="424">
      <alignment horizontal="center" vertical="center" wrapText="1"/>
    </xf>
    <xf numFmtId="0" fontId="7" fillId="0" borderId="78" applyAlignment="1" pivotButton="0" quotePrefix="0" xfId="424">
      <alignment horizontal="center" vertical="center" wrapText="1"/>
    </xf>
    <xf numFmtId="0" fontId="7" fillId="0" borderId="61" applyAlignment="1" pivotButton="0" quotePrefix="0" xfId="442">
      <alignment horizontal="center" vertical="center" wrapText="1"/>
    </xf>
    <xf numFmtId="0" fontId="7" fillId="0" borderId="73" applyAlignment="1" pivotButton="0" quotePrefix="0" xfId="442">
      <alignment horizontal="center" vertical="center" wrapText="1"/>
    </xf>
    <xf numFmtId="0" fontId="7" fillId="0" borderId="6" applyAlignment="1" pivotButton="0" quotePrefix="0" xfId="442">
      <alignment horizontal="center" vertical="center" wrapText="1"/>
    </xf>
    <xf numFmtId="0" fontId="7" fillId="0" borderId="35" applyAlignment="1" pivotButton="0" quotePrefix="0" xfId="442">
      <alignment horizontal="center" vertical="center" wrapText="1"/>
    </xf>
    <xf numFmtId="0" fontId="7" fillId="0" borderId="60" applyAlignment="1" pivotButton="0" quotePrefix="0" xfId="442">
      <alignment horizontal="center" vertical="center" wrapText="1"/>
    </xf>
    <xf numFmtId="0" fontId="7" fillId="0" borderId="22" applyAlignment="1" pivotButton="0" quotePrefix="0" xfId="442">
      <alignment horizontal="center" vertical="center" wrapText="1"/>
    </xf>
    <xf numFmtId="0" fontId="7" fillId="0" borderId="100" applyAlignment="1" pivotButton="0" quotePrefix="0" xfId="442">
      <alignment horizontal="center" vertical="center" wrapText="1"/>
    </xf>
    <xf numFmtId="0" fontId="7" fillId="0" borderId="74" applyAlignment="1" pivotButton="0" quotePrefix="0" xfId="442">
      <alignment horizontal="center" vertical="center" wrapText="1"/>
    </xf>
    <xf numFmtId="0" fontId="7" fillId="0" borderId="56" applyAlignment="1" pivotButton="0" quotePrefix="0" xfId="442">
      <alignment horizontal="center" vertical="center" wrapText="1"/>
    </xf>
    <xf numFmtId="0" fontId="7" fillId="0" borderId="76" applyAlignment="1" pivotButton="0" quotePrefix="0" xfId="442">
      <alignment horizontal="center" vertical="center" wrapText="1"/>
    </xf>
    <xf numFmtId="0" fontId="7" fillId="0" borderId="59" applyAlignment="1" pivotButton="0" quotePrefix="0" xfId="442">
      <alignment horizontal="center" vertical="center" wrapText="1"/>
    </xf>
    <xf numFmtId="0" fontId="7" fillId="0" borderId="53" applyAlignment="1" pivotButton="0" quotePrefix="0" xfId="442">
      <alignment horizontal="center" vertical="center" wrapText="1"/>
    </xf>
    <xf numFmtId="0" fontId="7" fillId="0" borderId="0" applyAlignment="1" pivotButton="0" quotePrefix="0" xfId="445">
      <alignment horizontal="left" vertical="center"/>
    </xf>
    <xf numFmtId="0" fontId="7" fillId="0" borderId="36" applyAlignment="1" pivotButton="0" quotePrefix="0" xfId="442">
      <alignment horizontal="center" vertical="center" wrapText="1"/>
    </xf>
    <xf numFmtId="0" fontId="75" fillId="30" borderId="0" applyAlignment="1" applyProtection="1" pivotButton="0" quotePrefix="0" xfId="0">
      <alignment horizontal="center" vertical="center"/>
      <protection locked="1" hidden="1"/>
    </xf>
    <xf numFmtId="0" fontId="70" fillId="30" borderId="0" applyAlignment="1" applyProtection="1" pivotButton="0" quotePrefix="0" xfId="0">
      <alignment horizontal="center" vertical="center"/>
      <protection locked="1" hidden="1"/>
    </xf>
    <xf numFmtId="0" fontId="7" fillId="30" borderId="43" applyAlignment="1" applyProtection="1" pivotButton="0" quotePrefix="0" xfId="0">
      <alignment horizontal="center" vertical="center" wrapText="1"/>
      <protection locked="1" hidden="1"/>
    </xf>
    <xf numFmtId="0" fontId="7" fillId="30" borderId="69" applyAlignment="1" applyProtection="1" pivotButton="0" quotePrefix="0" xfId="0">
      <alignment horizontal="center" vertical="center" wrapText="1"/>
      <protection locked="1" hidden="1"/>
    </xf>
    <xf numFmtId="0" fontId="7" fillId="30" borderId="72" applyAlignment="1" applyProtection="1" pivotButton="0" quotePrefix="0" xfId="0">
      <alignment horizontal="center" vertical="center" wrapText="1"/>
      <protection locked="1" hidden="1"/>
    </xf>
    <xf numFmtId="0" fontId="7" fillId="30" borderId="71" applyAlignment="1" applyProtection="1" pivotButton="0" quotePrefix="0" xfId="0">
      <alignment horizontal="center" vertical="center" wrapText="1"/>
      <protection locked="1" hidden="1"/>
    </xf>
    <xf numFmtId="0" fontId="7" fillId="30" borderId="26" applyAlignment="1" applyProtection="1" pivotButton="0" quotePrefix="0" xfId="0">
      <alignment horizontal="center" vertical="center" wrapText="1"/>
      <protection locked="1" hidden="1"/>
    </xf>
    <xf numFmtId="0" fontId="7" fillId="30" borderId="31" applyAlignment="1" applyProtection="1" pivotButton="0" quotePrefix="0" xfId="0">
      <alignment horizontal="center" vertical="center" wrapText="1"/>
      <protection locked="1" hidden="1"/>
    </xf>
    <xf numFmtId="0" fontId="7" fillId="30" borderId="21" applyAlignment="1" applyProtection="1" pivotButton="0" quotePrefix="0" xfId="0">
      <alignment horizontal="center" vertical="center" wrapText="1"/>
      <protection locked="1" hidden="1"/>
    </xf>
    <xf numFmtId="0" fontId="7" fillId="30" borderId="81" applyAlignment="1" applyProtection="1" pivotButton="0" quotePrefix="0" xfId="0">
      <alignment horizontal="center" vertical="center" wrapText="1"/>
      <protection locked="1" hidden="1"/>
    </xf>
    <xf numFmtId="0" fontId="7" fillId="30" borderId="46" applyAlignment="1" applyProtection="1" pivotButton="0" quotePrefix="0" xfId="0">
      <alignment horizontal="center" vertical="center" wrapText="1"/>
      <protection locked="1" hidden="1"/>
    </xf>
    <xf numFmtId="0" fontId="7" fillId="30" borderId="27" applyAlignment="1" applyProtection="1" pivotButton="0" quotePrefix="0" xfId="0">
      <alignment horizontal="center" vertical="center" wrapText="1"/>
      <protection locked="1" hidden="1"/>
    </xf>
    <xf numFmtId="0" fontId="7" fillId="30" borderId="95" applyAlignment="1" pivotButton="0" quotePrefix="0" xfId="442">
      <alignment horizontal="center" vertical="center" wrapText="1"/>
    </xf>
    <xf numFmtId="0" fontId="7" fillId="30" borderId="50" applyAlignment="1" pivotButton="0" quotePrefix="0" xfId="442">
      <alignment horizontal="center" vertical="center"/>
    </xf>
    <xf numFmtId="0" fontId="7" fillId="30" borderId="96" applyAlignment="1" pivotButton="0" quotePrefix="0" xfId="442">
      <alignment horizontal="center" vertical="center"/>
    </xf>
    <xf numFmtId="0" fontId="7" fillId="30" borderId="17" applyAlignment="1" applyProtection="1" pivotButton="0" quotePrefix="0" xfId="0">
      <alignment horizontal="center" vertical="center" wrapText="1"/>
      <protection locked="1" hidden="1"/>
    </xf>
    <xf numFmtId="0" fontId="7" fillId="30" borderId="70" applyAlignment="1" applyProtection="1" pivotButton="0" quotePrefix="0" xfId="0">
      <alignment horizontal="center" vertical="center" wrapText="1"/>
      <protection locked="1" hidden="1"/>
    </xf>
    <xf numFmtId="0" fontId="7" fillId="30" borderId="0" applyAlignment="1" pivotButton="0" quotePrefix="0" xfId="445">
      <alignment horizontal="left" vertical="center"/>
    </xf>
    <xf numFmtId="0" fontId="7" fillId="30" borderId="73" applyAlignment="1" applyProtection="1" pivotButton="0" quotePrefix="0" xfId="424">
      <alignment horizontal="center" vertical="center" wrapText="1"/>
      <protection locked="1" hidden="1"/>
    </xf>
    <xf numFmtId="0" fontId="7" fillId="30" borderId="59" applyAlignment="1" applyProtection="1" pivotButton="0" quotePrefix="0" xfId="424">
      <alignment horizontal="center" vertical="center" wrapText="1"/>
      <protection locked="1" hidden="1"/>
    </xf>
    <xf numFmtId="0" fontId="7" fillId="30" borderId="36" applyAlignment="1" applyProtection="1" pivotButton="0" quotePrefix="0" xfId="424">
      <alignment horizontal="center" vertical="center" wrapText="1"/>
      <protection locked="1" hidden="1"/>
    </xf>
    <xf numFmtId="0" fontId="7" fillId="30" borderId="85" applyAlignment="1" applyProtection="1" pivotButton="0" quotePrefix="0" xfId="0">
      <alignment horizontal="center" vertical="center" wrapText="1"/>
      <protection locked="1" hidden="1"/>
    </xf>
    <xf numFmtId="0" fontId="7" fillId="30" borderId="103" applyAlignment="1" applyProtection="1" pivotButton="0" quotePrefix="0" xfId="0">
      <alignment horizontal="center" vertical="center" wrapText="1"/>
      <protection locked="1" hidden="1"/>
    </xf>
    <xf numFmtId="0" fontId="7" fillId="30" borderId="107" applyAlignment="1" applyProtection="1" pivotButton="0" quotePrefix="0" xfId="0">
      <alignment horizontal="center" vertical="center" wrapText="1"/>
      <protection locked="1" hidden="1"/>
    </xf>
    <xf numFmtId="0" fontId="7" fillId="30" borderId="24" applyAlignment="1" applyProtection="1" pivotButton="0" quotePrefix="0" xfId="0">
      <alignment horizontal="center" vertical="center" wrapText="1"/>
      <protection locked="1" hidden="1"/>
    </xf>
    <xf numFmtId="0" fontId="7" fillId="30" borderId="25" applyAlignment="1" applyProtection="1" pivotButton="0" quotePrefix="0" xfId="0">
      <alignment horizontal="center" vertical="center" wrapText="1"/>
      <protection locked="1" hidden="1"/>
    </xf>
    <xf numFmtId="0" fontId="86" fillId="0" borderId="17" applyAlignment="1" pivotButton="0" quotePrefix="0" xfId="0">
      <alignment horizontal="left" vertical="center"/>
    </xf>
    <xf numFmtId="164" fontId="7" fillId="48" borderId="0" applyAlignment="1" pivotButton="0" quotePrefix="0" xfId="0">
      <alignment horizontal="center" vertical="center"/>
    </xf>
    <xf numFmtId="164" fontId="122" fillId="47" borderId="4" applyAlignment="1" pivotButton="0" quotePrefix="0" xfId="0">
      <alignment horizontal="center" vertical="center"/>
    </xf>
    <xf numFmtId="164" fontId="7" fillId="48" borderId="4" applyAlignment="1" pivotButton="0" quotePrefix="0" xfId="0">
      <alignment horizontal="center" vertical="center"/>
    </xf>
    <xf numFmtId="164" fontId="12" fillId="30" borderId="0" applyAlignment="1" pivotButton="0" quotePrefix="0" xfId="0">
      <alignment horizontal="center" vertical="center"/>
    </xf>
    <xf numFmtId="164" fontId="123" fillId="47" borderId="0" applyAlignment="1" pivotButton="0" quotePrefix="0" xfId="0">
      <alignment horizontal="center" vertical="center"/>
    </xf>
    <xf numFmtId="0" fontId="68" fillId="0" borderId="0" applyAlignment="1" pivotButton="0" quotePrefix="0" xfId="0">
      <alignment horizontal="center" vertical="center"/>
    </xf>
    <xf numFmtId="0" fontId="68" fillId="0" borderId="16" applyAlignment="1" pivotButton="0" quotePrefix="0" xfId="0">
      <alignment horizontal="center" vertical="center"/>
    </xf>
    <xf numFmtId="164" fontId="68" fillId="30" borderId="0" applyAlignment="1" pivotButton="0" quotePrefix="0" xfId="0">
      <alignment horizontal="center" vertical="center"/>
    </xf>
    <xf numFmtId="0" fontId="7" fillId="0" borderId="17" applyAlignment="1" pivotButton="0" quotePrefix="0" xfId="424">
      <alignment horizontal="center" vertical="center" wrapText="1"/>
    </xf>
    <xf numFmtId="0" fontId="7" fillId="0" borderId="0" applyAlignment="1" pivotButton="0" quotePrefix="0" xfId="424">
      <alignment horizontal="center" vertical="center" wrapText="1"/>
    </xf>
    <xf numFmtId="0" fontId="7" fillId="0" borderId="32" applyAlignment="1" pivotButton="0" quotePrefix="0" xfId="424">
      <alignment horizontal="center" vertical="center" wrapText="1"/>
    </xf>
    <xf numFmtId="0" fontId="7" fillId="0" borderId="93" applyAlignment="1" pivotButton="0" quotePrefix="0" xfId="0">
      <alignment horizontal="center" vertical="center" wrapText="1"/>
    </xf>
    <xf numFmtId="0" fontId="7" fillId="0" borderId="89" applyAlignment="1" pivotButton="0" quotePrefix="0" xfId="0">
      <alignment horizontal="center" vertical="center" wrapText="1"/>
    </xf>
    <xf numFmtId="0" fontId="7" fillId="0" borderId="43" applyAlignment="1" pivotButton="0" quotePrefix="0" xfId="0">
      <alignment horizontal="center" vertical="center" wrapText="1"/>
    </xf>
    <xf numFmtId="0" fontId="7" fillId="0" borderId="17" applyAlignment="1" pivotButton="0" quotePrefix="0" xfId="0">
      <alignment horizontal="center" vertical="center" wrapText="1"/>
    </xf>
    <xf numFmtId="0" fontId="7" fillId="0" borderId="69" applyAlignment="1" pivotButton="0" quotePrefix="0" xfId="0">
      <alignment horizontal="center" vertical="center" wrapText="1"/>
    </xf>
    <xf numFmtId="0" fontId="7" fillId="0" borderId="72" applyAlignment="1" pivotButton="0" quotePrefix="0" xfId="0">
      <alignment horizontal="center" vertical="center" wrapText="1"/>
    </xf>
    <xf numFmtId="0" fontId="7" fillId="0" borderId="24" applyAlignment="1" pivotButton="0" quotePrefix="0" xfId="0">
      <alignment horizontal="center" vertical="center" wrapText="1"/>
    </xf>
    <xf numFmtId="0" fontId="7" fillId="0" borderId="25" applyAlignment="1" pivotButton="0" quotePrefix="0" xfId="0">
      <alignment horizontal="center" vertical="center" wrapText="1"/>
    </xf>
    <xf numFmtId="0" fontId="68" fillId="0" borderId="57" applyAlignment="1" pivotButton="0" quotePrefix="0" xfId="0">
      <alignment horizontal="center" vertical="center"/>
    </xf>
    <xf numFmtId="0" fontId="68" fillId="0" borderId="58" applyAlignment="1" pivotButton="0" quotePrefix="0" xfId="0">
      <alignment horizontal="center" vertical="center"/>
    </xf>
    <xf numFmtId="0" fontId="75" fillId="30" borderId="0" applyAlignment="1" pivotButton="0" quotePrefix="0" xfId="0">
      <alignment horizontal="center" vertical="center"/>
    </xf>
    <xf numFmtId="0" fontId="7" fillId="30" borderId="81" applyAlignment="1" pivotButton="0" quotePrefix="0" xfId="0">
      <alignment horizontal="center" vertical="center" wrapText="1"/>
    </xf>
    <xf numFmtId="0" fontId="7" fillId="30" borderId="27" applyAlignment="1" pivotButton="0" quotePrefix="0" xfId="0">
      <alignment horizontal="center" vertical="center" wrapText="1"/>
    </xf>
    <xf numFmtId="0" fontId="7" fillId="30" borderId="81" applyAlignment="1" pivotButton="0" quotePrefix="0" xfId="0">
      <alignment horizontal="center" vertical="center"/>
    </xf>
    <xf numFmtId="0" fontId="7" fillId="30" borderId="87" applyAlignment="1" pivotButton="0" quotePrefix="0" xfId="0">
      <alignment horizontal="center" vertical="center"/>
    </xf>
    <xf numFmtId="0" fontId="7" fillId="30" borderId="41" applyAlignment="1" pivotButton="0" quotePrefix="0" xfId="0">
      <alignment horizontal="center" vertical="center"/>
    </xf>
    <xf numFmtId="0" fontId="0" fillId="0" borderId="31" applyAlignment="1" pivotButton="0" quotePrefix="0" xfId="0">
      <alignment vertical="center"/>
    </xf>
    <xf numFmtId="0" fontId="0" fillId="0" borderId="21" applyAlignment="1" pivotButton="0" quotePrefix="0" xfId="0">
      <alignment vertical="center"/>
    </xf>
    <xf numFmtId="0" fontId="7" fillId="30" borderId="46" applyAlignment="1" pivotButton="0" quotePrefix="0" xfId="0">
      <alignment horizontal="center" vertical="center" wrapText="1"/>
    </xf>
    <xf numFmtId="0" fontId="7" fillId="0" borderId="85" applyAlignment="1" pivotButton="0" quotePrefix="0" xfId="0">
      <alignment horizontal="center" vertical="center" wrapText="1"/>
    </xf>
    <xf numFmtId="0" fontId="7" fillId="0" borderId="18" applyAlignment="1" pivotButton="0" quotePrefix="0" xfId="0">
      <alignment horizontal="center" vertical="center"/>
    </xf>
    <xf numFmtId="0" fontId="7" fillId="0" borderId="86" applyAlignment="1" pivotButton="0" quotePrefix="0" xfId="0">
      <alignment horizontal="center" vertical="center"/>
    </xf>
    <xf numFmtId="0" fontId="6" fillId="0" borderId="74" applyAlignment="1" pivotButton="0" quotePrefix="0" xfId="0">
      <alignment horizontal="center" vertical="center" wrapText="1" shrinkToFit="1"/>
    </xf>
    <xf numFmtId="0" fontId="6" fillId="0" borderId="56" applyAlignment="1" pivotButton="0" quotePrefix="0" xfId="0">
      <alignment horizontal="center" vertical="center" wrapText="1" shrinkToFit="1"/>
    </xf>
    <xf numFmtId="0" fontId="6" fillId="0" borderId="73" applyAlignment="1" pivotButton="0" quotePrefix="0" xfId="0">
      <alignment horizontal="center" vertical="center" wrapText="1" shrinkToFit="1"/>
    </xf>
    <xf numFmtId="0" fontId="7" fillId="0" borderId="65" applyAlignment="1" pivotButton="0" quotePrefix="0" xfId="0">
      <alignment horizontal="center" vertical="center" wrapText="1"/>
    </xf>
    <xf numFmtId="0" fontId="7" fillId="30" borderId="107" applyAlignment="1" pivotButton="0" quotePrefix="0" xfId="0">
      <alignment horizontal="center" vertical="center" wrapText="1"/>
    </xf>
    <xf numFmtId="0" fontId="0" fillId="0" borderId="24" applyAlignment="1" pivotButton="0" quotePrefix="0" xfId="0">
      <alignment vertical="center"/>
    </xf>
    <xf numFmtId="0" fontId="0" fillId="0" borderId="25" applyAlignment="1" pivotButton="0" quotePrefix="0" xfId="0">
      <alignment vertical="center"/>
    </xf>
    <xf numFmtId="0" fontId="7" fillId="0" borderId="0" applyAlignment="1" pivotButton="0" quotePrefix="0" xfId="0">
      <alignment horizontal="left" vertical="center"/>
    </xf>
    <xf numFmtId="0" fontId="7" fillId="30" borderId="104" applyAlignment="1" pivotButton="0" quotePrefix="0" xfId="0">
      <alignment horizontal="center" vertical="center" wrapText="1"/>
    </xf>
    <xf numFmtId="0" fontId="7" fillId="30" borderId="105" applyAlignment="1" pivotButton="0" quotePrefix="0" xfId="0">
      <alignment horizontal="center" vertical="center" wrapText="1"/>
    </xf>
    <xf numFmtId="0" fontId="6" fillId="0" borderId="76" applyAlignment="1" pivotButton="0" quotePrefix="0" xfId="0">
      <alignment horizontal="center" vertical="center" wrapText="1" shrinkToFit="1"/>
    </xf>
    <xf numFmtId="0" fontId="7" fillId="49" borderId="0" applyAlignment="1" pivotButton="0" quotePrefix="0" xfId="0">
      <alignment horizontal="center" vertical="center"/>
    </xf>
    <xf numFmtId="0" fontId="7" fillId="0" borderId="17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/>
    </xf>
    <xf numFmtId="0" fontId="7" fillId="0" borderId="32" applyAlignment="1" pivotButton="0" quotePrefix="0" xfId="0">
      <alignment horizontal="center" vertical="center"/>
    </xf>
    <xf numFmtId="0" fontId="0" fillId="0" borderId="46" applyAlignment="1" pivotButton="0" quotePrefix="0" xfId="0">
      <alignment vertical="center"/>
    </xf>
    <xf numFmtId="0" fontId="0" fillId="0" borderId="27" applyAlignment="1" pivotButton="0" quotePrefix="0" xfId="0">
      <alignment vertical="center"/>
    </xf>
    <xf numFmtId="0" fontId="0" fillId="0" borderId="39" applyAlignment="1" pivotButton="0" quotePrefix="0" xfId="0">
      <alignment vertical="center"/>
    </xf>
    <xf numFmtId="0" fontId="0" fillId="0" borderId="42" applyAlignment="1" pivotButton="0" quotePrefix="0" xfId="0">
      <alignment vertical="center"/>
    </xf>
    <xf numFmtId="0" fontId="7" fillId="0" borderId="101" applyAlignment="1" pivotButton="0" quotePrefix="0" xfId="0">
      <alignment horizontal="center" vertical="center" wrapText="1"/>
    </xf>
    <xf numFmtId="0" fontId="7" fillId="0" borderId="65" applyAlignment="1" pivotButton="0" quotePrefix="0" xfId="0">
      <alignment horizontal="center" vertical="center"/>
    </xf>
    <xf numFmtId="0" fontId="7" fillId="0" borderId="65" applyAlignment="1" pivotButton="0" quotePrefix="0" xfId="0">
      <alignment horizontal="center" vertical="center" wrapText="1"/>
    </xf>
    <xf numFmtId="0" fontId="7" fillId="0" borderId="74" applyAlignment="1" pivotButton="0" quotePrefix="0" xfId="0">
      <alignment horizontal="center" vertical="center"/>
    </xf>
    <xf numFmtId="0" fontId="7" fillId="0" borderId="17" applyAlignment="1" pivotButton="0" quotePrefix="0" xfId="0">
      <alignment horizontal="left" vertical="center"/>
    </xf>
    <xf numFmtId="0" fontId="7" fillId="0" borderId="77" applyAlignment="1" pivotButton="0" quotePrefix="0" xfId="0">
      <alignment horizontal="center" vertical="center" wrapText="1"/>
    </xf>
    <xf numFmtId="0" fontId="7" fillId="0" borderId="78" applyAlignment="1" pivotButton="0" quotePrefix="0" xfId="0">
      <alignment horizontal="center" vertical="center" wrapText="1"/>
    </xf>
    <xf numFmtId="0" fontId="7" fillId="0" borderId="26" applyAlignment="1" pivotButton="0" quotePrefix="0" xfId="0">
      <alignment horizontal="center" vertical="center" wrapText="1"/>
    </xf>
    <xf numFmtId="0" fontId="7" fillId="0" borderId="31" applyAlignment="1" pivotButton="0" quotePrefix="0" xfId="0">
      <alignment horizontal="center" vertical="center" wrapText="1"/>
    </xf>
    <xf numFmtId="0" fontId="7" fillId="0" borderId="21" applyAlignment="1" pivotButton="0" quotePrefix="0" xfId="0">
      <alignment horizontal="center" vertical="center" wrapText="1"/>
    </xf>
    <xf numFmtId="0" fontId="7" fillId="0" borderId="59" applyAlignment="1" pivotButton="0" quotePrefix="0" xfId="0">
      <alignment horizontal="center" vertical="center" wrapText="1"/>
    </xf>
    <xf numFmtId="0" fontId="7" fillId="0" borderId="36" applyAlignment="1" pivotButton="0" quotePrefix="0" xfId="0">
      <alignment horizontal="center" vertical="center" wrapText="1"/>
    </xf>
    <xf numFmtId="0" fontId="7" fillId="0" borderId="70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/>
    </xf>
    <xf numFmtId="0" fontId="7" fillId="0" borderId="17" applyAlignment="1" pivotButton="0" quotePrefix="0" xfId="0">
      <alignment horizontal="center" vertical="center" wrapText="1"/>
    </xf>
    <xf numFmtId="0" fontId="7" fillId="0" borderId="43" applyAlignment="1" pivotButton="0" quotePrefix="0" xfId="0">
      <alignment horizontal="center" vertical="center" wrapText="1"/>
    </xf>
    <xf numFmtId="0" fontId="7" fillId="0" borderId="72" applyAlignment="1" pivotButton="0" quotePrefix="0" xfId="0">
      <alignment horizontal="center" vertical="center" wrapText="1"/>
    </xf>
    <xf numFmtId="171" fontId="7" fillId="0" borderId="85" applyAlignment="1" pivotButton="0" quotePrefix="0" xfId="424">
      <alignment horizontal="center" vertical="center" wrapText="1"/>
    </xf>
    <xf numFmtId="171" fontId="7" fillId="0" borderId="18" applyAlignment="1" pivotButton="0" quotePrefix="0" xfId="424">
      <alignment horizontal="center" vertical="center"/>
    </xf>
    <xf numFmtId="171" fontId="7" fillId="0" borderId="86" applyAlignment="1" pivotButton="0" quotePrefix="0" xfId="424">
      <alignment horizontal="center" vertical="center"/>
    </xf>
    <xf numFmtId="0" fontId="7" fillId="0" borderId="107" applyAlignment="1" pivotButton="0" quotePrefix="0" xfId="0">
      <alignment horizontal="center" vertical="center" wrapText="1"/>
    </xf>
    <xf numFmtId="0" fontId="7" fillId="0" borderId="24" applyAlignment="1" pivotButton="0" quotePrefix="0" xfId="0">
      <alignment horizontal="center" vertical="center" wrapText="1"/>
    </xf>
    <xf numFmtId="0" fontId="7" fillId="0" borderId="25" applyAlignment="1" pivotButton="0" quotePrefix="0" xfId="0">
      <alignment horizontal="center" vertical="center" wrapText="1"/>
    </xf>
    <xf numFmtId="0" fontId="7" fillId="0" borderId="75" applyAlignment="1" pivotButton="0" quotePrefix="0" xfId="0">
      <alignment horizontal="center" vertical="center" wrapText="1"/>
    </xf>
    <xf numFmtId="0" fontId="7" fillId="0" borderId="79" applyAlignment="1" pivotButton="0" quotePrefix="0" xfId="0">
      <alignment horizontal="center" vertical="center" wrapText="1"/>
    </xf>
    <xf numFmtId="171" fontId="7" fillId="0" borderId="16" applyAlignment="1" pivotButton="0" quotePrefix="0" xfId="424">
      <alignment horizontal="center" vertical="center"/>
    </xf>
    <xf numFmtId="171" fontId="7" fillId="0" borderId="37" applyAlignment="1" pivotButton="0" quotePrefix="0" xfId="424">
      <alignment horizontal="center" vertical="center"/>
    </xf>
    <xf numFmtId="0" fontId="7" fillId="0" borderId="41" applyAlignment="1" pivotButton="0" quotePrefix="0" xfId="0">
      <alignment horizontal="center" vertical="center" wrapText="1"/>
    </xf>
    <xf numFmtId="0" fontId="7" fillId="0" borderId="39" applyAlignment="1" pivotButton="0" quotePrefix="0" xfId="0">
      <alignment horizontal="center" vertical="center" wrapText="1"/>
    </xf>
    <xf numFmtId="0" fontId="7" fillId="0" borderId="42" applyAlignment="1" pivotButton="0" quotePrefix="0" xfId="0">
      <alignment horizontal="center" vertical="center" wrapText="1"/>
    </xf>
    <xf numFmtId="0" fontId="7" fillId="0" borderId="61" applyAlignment="1" pivotButton="0" quotePrefix="0" xfId="438">
      <alignment horizontal="center" vertical="center" wrapText="1"/>
    </xf>
    <xf numFmtId="0" fontId="7" fillId="0" borderId="56" applyAlignment="1" pivotButton="0" quotePrefix="0" xfId="438">
      <alignment horizontal="center" vertical="center" wrapText="1"/>
    </xf>
    <xf numFmtId="0" fontId="7" fillId="0" borderId="76" applyAlignment="1" pivotButton="0" quotePrefix="0" xfId="438">
      <alignment horizontal="center" vertical="center" wrapText="1"/>
    </xf>
    <xf numFmtId="0" fontId="7" fillId="30" borderId="17" applyAlignment="1" pivotButton="0" quotePrefix="0" xfId="424">
      <alignment vertical="center" wrapText="1"/>
    </xf>
    <xf numFmtId="0" fontId="7" fillId="0" borderId="38" applyAlignment="1" pivotButton="0" quotePrefix="0" xfId="424">
      <alignment horizontal="center" vertical="center" wrapText="1"/>
    </xf>
    <xf numFmtId="0" fontId="7" fillId="0" borderId="3" applyAlignment="1" pivotButton="0" quotePrefix="0" xfId="424">
      <alignment horizontal="center" vertical="center" wrapText="1"/>
    </xf>
    <xf numFmtId="0" fontId="7" fillId="0" borderId="95" applyAlignment="1" pivotButton="0" quotePrefix="0" xfId="0">
      <alignment horizontal="center" vertical="center" wrapText="1"/>
    </xf>
    <xf numFmtId="0" fontId="7" fillId="0" borderId="50" applyAlignment="1" pivotButton="0" quotePrefix="0" xfId="0">
      <alignment horizontal="center" vertical="center"/>
    </xf>
    <xf numFmtId="0" fontId="7" fillId="0" borderId="96" applyAlignment="1" pivotButton="0" quotePrefix="0" xfId="0">
      <alignment horizontal="center" vertical="center"/>
    </xf>
    <xf numFmtId="0" fontId="7" fillId="0" borderId="108" applyAlignment="1" pivotButton="0" quotePrefix="0" xfId="438">
      <alignment horizontal="center" vertical="center" wrapText="1"/>
    </xf>
    <xf numFmtId="0" fontId="7" fillId="0" borderId="89" applyAlignment="1" pivotButton="0" quotePrefix="0" xfId="438">
      <alignment horizontal="center" vertical="center" wrapText="1"/>
    </xf>
    <xf numFmtId="0" fontId="7" fillId="0" borderId="0" applyAlignment="1" pivotButton="0" quotePrefix="0" xfId="438">
      <alignment horizontal="center" vertical="center" wrapText="1"/>
    </xf>
    <xf numFmtId="0" fontId="7" fillId="0" borderId="100" applyAlignment="1" pivotButton="0" quotePrefix="0" xfId="438">
      <alignment horizontal="center" vertical="center" wrapText="1"/>
    </xf>
    <xf numFmtId="0" fontId="7" fillId="0" borderId="109" applyAlignment="1" pivotButton="0" quotePrefix="0" xfId="438">
      <alignment horizontal="center" vertical="center" wrapText="1"/>
    </xf>
    <xf numFmtId="1" fontId="7" fillId="30" borderId="17" applyAlignment="1" applyProtection="1" pivotButton="0" quotePrefix="0" xfId="448">
      <alignment horizontal="left" vertical="center" wrapText="1"/>
      <protection locked="0" hidden="0"/>
    </xf>
    <xf numFmtId="0" fontId="7" fillId="30" borderId="75" applyAlignment="1" applyProtection="1" pivotButton="0" quotePrefix="0" xfId="448">
      <alignment horizontal="center" vertical="center" wrapText="1"/>
      <protection locked="1" hidden="1"/>
    </xf>
    <xf numFmtId="0" fontId="7" fillId="30" borderId="29" applyAlignment="1" applyProtection="1" pivotButton="0" quotePrefix="0" xfId="448">
      <alignment horizontal="center" vertical="center" wrapText="1"/>
      <protection locked="1" hidden="1"/>
    </xf>
    <xf numFmtId="0" fontId="7" fillId="30" borderId="60" applyAlignment="1" applyProtection="1" pivotButton="0" quotePrefix="0" xfId="448">
      <alignment horizontal="center" vertical="center" wrapText="1"/>
      <protection locked="1" hidden="1"/>
    </xf>
    <xf numFmtId="0" fontId="7" fillId="30" borderId="22" applyAlignment="1" applyProtection="1" pivotButton="0" quotePrefix="0" xfId="448">
      <alignment horizontal="center" vertical="center" wrapText="1"/>
      <protection locked="1" hidden="1"/>
    </xf>
    <xf numFmtId="0" fontId="7" fillId="30" borderId="60" applyAlignment="1" applyProtection="1" pivotButton="0" quotePrefix="0" xfId="0">
      <alignment horizontal="center" vertical="center" wrapText="1"/>
      <protection locked="1" hidden="1"/>
    </xf>
    <xf numFmtId="0" fontId="7" fillId="30" borderId="22" applyAlignment="1" applyProtection="1" pivotButton="0" quotePrefix="0" xfId="0">
      <alignment horizontal="center" vertical="center" wrapText="1"/>
      <protection locked="1" hidden="1"/>
    </xf>
    <xf numFmtId="0" fontId="7" fillId="30" borderId="59" applyAlignment="1" applyProtection="1" pivotButton="0" quotePrefix="0" xfId="0">
      <alignment horizontal="center" vertical="center" wrapText="1"/>
      <protection locked="1" hidden="1"/>
    </xf>
    <xf numFmtId="0" fontId="7" fillId="30" borderId="36" applyAlignment="1" applyProtection="1" pivotButton="0" quotePrefix="0" xfId="0">
      <alignment horizontal="center" vertical="center" wrapText="1"/>
      <protection locked="1" hidden="1"/>
    </xf>
    <xf numFmtId="0" fontId="7" fillId="30" borderId="81" applyAlignment="1" applyProtection="1" pivotButton="0" quotePrefix="0" xfId="448">
      <alignment horizontal="center" vertical="center" wrapText="1"/>
      <protection locked="1" hidden="1"/>
    </xf>
    <xf numFmtId="0" fontId="7" fillId="30" borderId="41" applyAlignment="1" applyProtection="1" pivotButton="0" quotePrefix="0" xfId="448">
      <alignment horizontal="center" vertical="center" wrapText="1"/>
      <protection locked="1" hidden="1"/>
    </xf>
    <xf numFmtId="0" fontId="7" fillId="30" borderId="72" applyAlignment="1" applyProtection="1" pivotButton="0" quotePrefix="0" xfId="448">
      <alignment horizontal="center" vertical="center" wrapText="1"/>
      <protection locked="1" hidden="1"/>
    </xf>
    <xf numFmtId="0" fontId="7" fillId="30" borderId="71" applyAlignment="1" applyProtection="1" pivotButton="0" quotePrefix="0" xfId="448">
      <alignment horizontal="center" vertical="center" wrapText="1"/>
      <protection locked="1" hidden="1"/>
    </xf>
    <xf numFmtId="0" fontId="7" fillId="30" borderId="87" applyAlignment="1" applyProtection="1" pivotButton="0" quotePrefix="0" xfId="448">
      <alignment horizontal="center" vertical="center" wrapText="1"/>
      <protection locked="1" hidden="1"/>
    </xf>
    <xf numFmtId="0" fontId="7" fillId="30" borderId="70" applyAlignment="1" applyProtection="1" pivotButton="0" quotePrefix="0" xfId="448">
      <alignment horizontal="center" vertical="center" wrapText="1"/>
      <protection locked="1" hidden="1"/>
    </xf>
    <xf numFmtId="0" fontId="7" fillId="30" borderId="102" applyAlignment="1" applyProtection="1" pivotButton="0" quotePrefix="0" xfId="448">
      <alignment horizontal="center" vertical="center" wrapText="1"/>
      <protection locked="1" hidden="1"/>
    </xf>
    <xf numFmtId="0" fontId="7" fillId="30" borderId="103" applyAlignment="1" applyProtection="1" pivotButton="0" quotePrefix="0" xfId="448">
      <alignment horizontal="center" vertical="center" wrapText="1"/>
      <protection locked="1" hidden="1"/>
    </xf>
    <xf numFmtId="0" fontId="7" fillId="30" borderId="59" applyAlignment="1" applyProtection="1" pivotButton="0" quotePrefix="0" xfId="448">
      <alignment horizontal="center" vertical="center" wrapText="1"/>
      <protection locked="1" hidden="1"/>
    </xf>
    <xf numFmtId="0" fontId="7" fillId="30" borderId="60" applyAlignment="1" applyProtection="1" pivotButton="0" quotePrefix="0" xfId="448">
      <alignment horizontal="center" vertical="center"/>
      <protection locked="1" hidden="1"/>
    </xf>
    <xf numFmtId="0" fontId="7" fillId="30" borderId="100" applyAlignment="1" applyProtection="1" pivotButton="0" quotePrefix="0" xfId="448">
      <alignment horizontal="center" vertical="center"/>
      <protection locked="1" hidden="1"/>
    </xf>
    <xf numFmtId="0" fontId="7" fillId="30" borderId="59" applyAlignment="1" applyProtection="1" pivotButton="0" quotePrefix="0" xfId="448">
      <alignment horizontal="center" vertical="center"/>
      <protection locked="1" hidden="1"/>
    </xf>
    <xf numFmtId="0" fontId="75" fillId="30" borderId="0" applyAlignment="1" applyProtection="1" pivotButton="0" quotePrefix="0" xfId="448">
      <alignment horizontal="center" vertical="center"/>
      <protection locked="1" hidden="1"/>
    </xf>
    <xf numFmtId="0" fontId="7" fillId="30" borderId="43" applyAlignment="1" applyProtection="1" pivotButton="0" quotePrefix="0" xfId="448">
      <alignment horizontal="center" vertical="center" wrapText="1"/>
      <protection locked="1" hidden="1"/>
    </xf>
    <xf numFmtId="0" fontId="7" fillId="30" borderId="17" applyAlignment="1" applyProtection="1" pivotButton="0" quotePrefix="0" xfId="448">
      <alignment horizontal="center" vertical="center" wrapText="1"/>
      <protection locked="1" hidden="1"/>
    </xf>
    <xf numFmtId="0" fontId="7" fillId="30" borderId="69" applyAlignment="1" applyProtection="1" pivotButton="0" quotePrefix="0" xfId="448">
      <alignment horizontal="center" vertical="center" wrapText="1"/>
      <protection locked="1" hidden="1"/>
    </xf>
    <xf numFmtId="0" fontId="7" fillId="30" borderId="28" applyAlignment="1" applyProtection="1" pivotButton="0" quotePrefix="0" xfId="448">
      <alignment horizontal="center" vertical="center" wrapText="1"/>
      <protection locked="1" hidden="1"/>
    </xf>
    <xf numFmtId="0" fontId="7" fillId="30" borderId="105" applyAlignment="1" applyProtection="1" pivotButton="0" quotePrefix="0" xfId="448">
      <alignment horizontal="center" vertical="center" wrapText="1"/>
      <protection locked="1" hidden="1"/>
    </xf>
    <xf numFmtId="0" fontId="7" fillId="30" borderId="28" applyAlignment="1" applyProtection="1" pivotButton="0" quotePrefix="0" xfId="424">
      <alignment horizontal="center" vertical="center" wrapText="1"/>
      <protection locked="1" hidden="1"/>
    </xf>
    <xf numFmtId="0" fontId="7" fillId="30" borderId="16" applyAlignment="1" applyProtection="1" pivotButton="0" quotePrefix="0" xfId="424">
      <alignment horizontal="center" vertical="center" wrapText="1"/>
      <protection locked="1" hidden="1"/>
    </xf>
    <xf numFmtId="0" fontId="7" fillId="30" borderId="37" applyAlignment="1" applyProtection="1" pivotButton="0" quotePrefix="0" xfId="424">
      <alignment horizontal="center" vertical="center" wrapText="1"/>
      <protection locked="1" hidden="1"/>
    </xf>
    <xf numFmtId="0" fontId="7" fillId="30" borderId="17" applyAlignment="1" applyProtection="1" pivotButton="0" quotePrefix="0" xfId="0">
      <alignment horizontal="center" vertical="center" wrapText="1"/>
      <protection locked="1" hidden="1"/>
    </xf>
    <xf numFmtId="0" fontId="7" fillId="30" borderId="17" applyAlignment="1" applyProtection="1" pivotButton="0" quotePrefix="0" xfId="0">
      <alignment horizontal="center" vertical="center"/>
      <protection locked="1" hidden="1"/>
    </xf>
    <xf numFmtId="0" fontId="7" fillId="30" borderId="69" applyAlignment="1" applyProtection="1" pivotButton="0" quotePrefix="0" xfId="0">
      <alignment horizontal="center" vertical="center"/>
      <protection locked="1" hidden="1"/>
    </xf>
    <xf numFmtId="0" fontId="7" fillId="30" borderId="0" applyAlignment="1" applyProtection="1" pivotButton="0" quotePrefix="0" xfId="0">
      <alignment horizontal="center" vertical="center"/>
      <protection locked="1" hidden="1"/>
    </xf>
    <xf numFmtId="0" fontId="7" fillId="30" borderId="39" applyAlignment="1" applyProtection="1" pivotButton="0" quotePrefix="0" xfId="0">
      <alignment horizontal="center" vertical="center"/>
      <protection locked="1" hidden="1"/>
    </xf>
    <xf numFmtId="0" fontId="7" fillId="30" borderId="70" applyAlignment="1" applyProtection="1" pivotButton="0" quotePrefix="0" xfId="0">
      <alignment horizontal="center" vertical="center"/>
      <protection locked="1" hidden="1"/>
    </xf>
    <xf numFmtId="0" fontId="7" fillId="30" borderId="71" applyAlignment="1" applyProtection="1" pivotButton="0" quotePrefix="0" xfId="0">
      <alignment horizontal="center" vertical="center"/>
      <protection locked="1" hidden="1"/>
    </xf>
    <xf numFmtId="0" fontId="7" fillId="30" borderId="104" applyAlignment="1" applyProtection="1" pivotButton="0" quotePrefix="0" xfId="448">
      <alignment horizontal="center" vertical="center" wrapText="1"/>
      <protection locked="1" hidden="1"/>
    </xf>
    <xf numFmtId="0" fontId="7" fillId="30" borderId="94" applyAlignment="1" applyProtection="1" pivotButton="0" quotePrefix="0" xfId="424">
      <alignment horizontal="center" vertical="center" wrapText="1"/>
      <protection locked="1" hidden="1"/>
    </xf>
    <xf numFmtId="0" fontId="7" fillId="30" borderId="30" applyAlignment="1" applyProtection="1" pivotButton="0" quotePrefix="0" xfId="424">
      <alignment horizontal="center" vertical="center" wrapText="1"/>
      <protection locked="1" hidden="1"/>
    </xf>
    <xf numFmtId="0" fontId="7" fillId="30" borderId="38" applyAlignment="1" applyProtection="1" pivotButton="0" quotePrefix="0" xfId="424">
      <alignment horizontal="center" vertical="center" wrapText="1"/>
      <protection locked="1" hidden="1"/>
    </xf>
    <xf numFmtId="0" fontId="7" fillId="30" borderId="75" applyAlignment="1" applyProtection="1" pivotButton="0" quotePrefix="0" xfId="0">
      <alignment horizontal="center" vertical="center" wrapText="1"/>
      <protection locked="1" hidden="1"/>
    </xf>
    <xf numFmtId="0" fontId="7" fillId="30" borderId="79" applyAlignment="1" applyProtection="1" pivotButton="0" quotePrefix="0" xfId="0">
      <alignment horizontal="center" vertical="center"/>
      <protection locked="1" hidden="1"/>
    </xf>
    <xf numFmtId="0" fontId="7" fillId="30" borderId="59" applyAlignment="1" applyProtection="1" pivotButton="0" quotePrefix="0" xfId="0">
      <alignment horizontal="center" vertical="center"/>
      <protection locked="1" hidden="1"/>
    </xf>
    <xf numFmtId="0" fontId="7" fillId="30" borderId="75" applyAlignment="1" applyProtection="1" pivotButton="0" quotePrefix="0" xfId="0">
      <alignment horizontal="center" vertical="center"/>
      <protection locked="1" hidden="1"/>
    </xf>
    <xf numFmtId="0" fontId="0" fillId="30" borderId="41" applyAlignment="1" pivotButton="0" quotePrefix="0" xfId="0">
      <alignment vertical="center"/>
    </xf>
    <xf numFmtId="0" fontId="0" fillId="30" borderId="72" applyAlignment="1" pivotButton="0" quotePrefix="0" xfId="0">
      <alignment vertical="center"/>
    </xf>
    <xf numFmtId="0" fontId="0" fillId="30" borderId="71" applyAlignment="1" pivotButton="0" quotePrefix="0" xfId="0">
      <alignment vertical="center"/>
    </xf>
    <xf numFmtId="0" fontId="7" fillId="30" borderId="26" applyAlignment="1" pivotButton="0" quotePrefix="0" xfId="449">
      <alignment horizontal="center" vertical="center" wrapText="1"/>
    </xf>
    <xf numFmtId="0" fontId="7" fillId="30" borderId="31" applyAlignment="1" pivotButton="0" quotePrefix="0" xfId="449">
      <alignment horizontal="center" vertical="center" wrapText="1"/>
    </xf>
    <xf numFmtId="0" fontId="7" fillId="30" borderId="21" applyAlignment="1" pivotButton="0" quotePrefix="0" xfId="449">
      <alignment horizontal="center" vertical="center" wrapText="1"/>
    </xf>
    <xf numFmtId="0" fontId="7" fillId="30" borderId="80" applyAlignment="1" pivotButton="0" quotePrefix="0" xfId="449">
      <alignment horizontal="center" vertical="center" wrapText="1"/>
    </xf>
    <xf numFmtId="0" fontId="7" fillId="30" borderId="67" applyAlignment="1" pivotButton="0" quotePrefix="0" xfId="449">
      <alignment horizontal="center" vertical="center" wrapText="1"/>
    </xf>
    <xf numFmtId="0" fontId="7" fillId="30" borderId="68" applyAlignment="1" pivotButton="0" quotePrefix="0" xfId="449">
      <alignment horizontal="center" vertical="center" wrapText="1"/>
    </xf>
    <xf numFmtId="0" fontId="7" fillId="30" borderId="17" applyAlignment="1" pivotButton="0" quotePrefix="0" xfId="0">
      <alignment horizontal="left" vertical="center" wrapText="1"/>
    </xf>
    <xf numFmtId="0" fontId="7" fillId="30" borderId="41" applyAlignment="1" pivotButton="0" quotePrefix="0" xfId="449">
      <alignment horizontal="center" vertical="center" wrapText="1"/>
    </xf>
    <xf numFmtId="0" fontId="7" fillId="30" borderId="39" applyAlignment="1" pivotButton="0" quotePrefix="0" xfId="449">
      <alignment horizontal="center" vertical="center" wrapText="1"/>
    </xf>
    <xf numFmtId="0" fontId="7" fillId="30" borderId="42" applyAlignment="1" pivotButton="0" quotePrefix="0" xfId="449">
      <alignment horizontal="center" vertical="center" wrapText="1"/>
    </xf>
    <xf numFmtId="0" fontId="1" fillId="30" borderId="26" applyAlignment="1" pivotButton="0" quotePrefix="0" xfId="0">
      <alignment horizontal="center" vertical="center" wrapText="1"/>
    </xf>
    <xf numFmtId="0" fontId="1" fillId="30" borderId="31" applyAlignment="1" pivotButton="0" quotePrefix="0" xfId="0">
      <alignment horizontal="center" vertical="center"/>
    </xf>
    <xf numFmtId="0" fontId="1" fillId="30" borderId="21" applyAlignment="1" pivotButton="0" quotePrefix="0" xfId="0">
      <alignment horizontal="center" vertical="center"/>
    </xf>
    <xf numFmtId="0" fontId="1" fillId="30" borderId="107" applyAlignment="1" pivotButton="0" quotePrefix="0" xfId="0">
      <alignment horizontal="center" vertical="center" wrapText="1"/>
    </xf>
    <xf numFmtId="0" fontId="1" fillId="30" borderId="24" applyAlignment="1" pivotButton="0" quotePrefix="0" xfId="0">
      <alignment horizontal="center" vertical="center"/>
    </xf>
    <xf numFmtId="0" fontId="1" fillId="30" borderId="25" applyAlignment="1" pivotButton="0" quotePrefix="0" xfId="0">
      <alignment horizontal="center" vertical="center"/>
    </xf>
    <xf numFmtId="0" fontId="75" fillId="30" borderId="0" applyAlignment="1" pivotButton="0" quotePrefix="0" xfId="449">
      <alignment horizontal="center" vertical="center"/>
    </xf>
    <xf numFmtId="0" fontId="7" fillId="30" borderId="74" applyAlignment="1" pivotButton="0" quotePrefix="0" xfId="449">
      <alignment horizontal="center" vertical="center" wrapText="1"/>
    </xf>
    <xf numFmtId="0" fontId="7" fillId="30" borderId="56" applyAlignment="1" pivotButton="0" quotePrefix="0" xfId="449">
      <alignment horizontal="center" vertical="center" wrapText="1"/>
    </xf>
    <xf numFmtId="0" fontId="7" fillId="30" borderId="76" applyAlignment="1" pivotButton="0" quotePrefix="0" xfId="449">
      <alignment horizontal="center" vertical="center" wrapText="1"/>
    </xf>
    <xf numFmtId="0" fontId="7" fillId="30" borderId="76" applyAlignment="1" pivotButton="0" quotePrefix="0" xfId="377">
      <alignment horizontal="center" vertical="center" wrapText="1"/>
    </xf>
    <xf numFmtId="0" fontId="7" fillId="30" borderId="77" applyAlignment="1" pivotButton="0" quotePrefix="0" xfId="377">
      <alignment horizontal="center" vertical="center" wrapText="1"/>
    </xf>
    <xf numFmtId="0" fontId="7" fillId="30" borderId="78" applyAlignment="1" pivotButton="0" quotePrefix="0" xfId="377">
      <alignment horizontal="center" vertical="center" wrapText="1"/>
    </xf>
    <xf numFmtId="0" fontId="7" fillId="30" borderId="56" applyAlignment="1" pivotButton="0" quotePrefix="0" xfId="0">
      <alignment horizontal="center" vertical="center" wrapText="1"/>
    </xf>
    <xf numFmtId="0" fontId="7" fillId="30" borderId="0" applyAlignment="1" pivotButton="0" quotePrefix="0" xfId="424">
      <alignment horizontal="center" vertical="center" wrapText="1"/>
    </xf>
    <xf numFmtId="0" fontId="7" fillId="30" borderId="18" applyAlignment="1" pivotButton="0" quotePrefix="0" xfId="424">
      <alignment horizontal="center" vertical="center" wrapText="1"/>
    </xf>
    <xf numFmtId="0" fontId="7" fillId="30" borderId="86" applyAlignment="1" pivotButton="0" quotePrefix="0" xfId="424">
      <alignment horizontal="center" vertical="center" wrapText="1"/>
    </xf>
    <xf numFmtId="0" fontId="7" fillId="30" borderId="75" applyAlignment="1" pivotButton="0" quotePrefix="0" xfId="449">
      <alignment horizontal="center" vertical="center" wrapText="1"/>
    </xf>
    <xf numFmtId="0" fontId="7" fillId="30" borderId="79" applyAlignment="1" pivotButton="0" quotePrefix="0" xfId="449">
      <alignment horizontal="center" vertical="center" wrapText="1"/>
    </xf>
    <xf numFmtId="0" fontId="7" fillId="30" borderId="59" applyAlignment="1" pivotButton="0" quotePrefix="0" xfId="449">
      <alignment horizontal="center" vertical="center" wrapText="1"/>
    </xf>
    <xf numFmtId="0" fontId="7" fillId="30" borderId="77" applyAlignment="1" pivotButton="0" quotePrefix="0" xfId="449">
      <alignment horizontal="center" vertical="center" wrapText="1"/>
    </xf>
    <xf numFmtId="0" fontId="7" fillId="30" borderId="26" applyAlignment="1" pivotButton="0" quotePrefix="0" xfId="442">
      <alignment horizontal="center" vertical="center" wrapText="1"/>
    </xf>
    <xf numFmtId="0" fontId="7" fillId="30" borderId="21" applyAlignment="1" pivotButton="0" quotePrefix="0" xfId="442">
      <alignment horizontal="center" vertical="center" wrapText="1"/>
    </xf>
    <xf numFmtId="0" fontId="7" fillId="30" borderId="80" applyAlignment="1" pivotButton="0" quotePrefix="0" xfId="442">
      <alignment horizontal="center" vertical="center" wrapText="1"/>
    </xf>
    <xf numFmtId="0" fontId="7" fillId="30" borderId="68" applyAlignment="1" pivotButton="0" quotePrefix="0" xfId="442">
      <alignment horizontal="center" vertical="center" wrapText="1"/>
    </xf>
    <xf numFmtId="0" fontId="7" fillId="30" borderId="74" applyAlignment="1" pivotButton="0" quotePrefix="0" xfId="442">
      <alignment horizontal="center" vertical="center" wrapText="1"/>
    </xf>
    <xf numFmtId="0" fontId="7" fillId="30" borderId="56" applyAlignment="1" pivotButton="0" quotePrefix="0" xfId="442">
      <alignment horizontal="center" vertical="center" wrapText="1"/>
    </xf>
    <xf numFmtId="0" fontId="7" fillId="30" borderId="76" applyAlignment="1" pivotButton="0" quotePrefix="0" xfId="442">
      <alignment horizontal="center" vertical="center" wrapText="1"/>
    </xf>
    <xf numFmtId="0" fontId="75" fillId="30" borderId="0" applyAlignment="1" pivotButton="0" quotePrefix="0" xfId="442">
      <alignment horizontal="center" vertical="center"/>
    </xf>
    <xf numFmtId="0" fontId="7" fillId="30" borderId="105" applyAlignment="1" pivotButton="0" quotePrefix="0" xfId="424">
      <alignment horizontal="center" vertical="center" wrapText="1"/>
    </xf>
    <xf numFmtId="0" fontId="7" fillId="30" borderId="61" applyAlignment="1" pivotButton="0" quotePrefix="0" xfId="442">
      <alignment horizontal="center" vertical="center" wrapText="1"/>
    </xf>
    <xf numFmtId="0" fontId="7" fillId="30" borderId="73" applyAlignment="1" pivotButton="0" quotePrefix="0" xfId="442">
      <alignment horizontal="center" vertical="center" wrapText="1"/>
    </xf>
    <xf numFmtId="0" fontId="7" fillId="30" borderId="65" applyAlignment="1" pivotButton="0" quotePrefix="0" xfId="442">
      <alignment horizontal="center" vertical="center"/>
    </xf>
    <xf numFmtId="0" fontId="7" fillId="30" borderId="110" applyAlignment="1" pivotButton="0" quotePrefix="0" xfId="424">
      <alignment horizontal="center" vertical="center" wrapText="1"/>
    </xf>
    <xf numFmtId="0" fontId="7" fillId="30" borderId="108" applyAlignment="1" pivotButton="0" quotePrefix="0" xfId="424">
      <alignment horizontal="center" vertical="center" wrapText="1"/>
    </xf>
    <xf numFmtId="0" fontId="7" fillId="30" borderId="111" applyAlignment="1" pivotButton="0" quotePrefix="0" xfId="424">
      <alignment horizontal="center" vertical="center"/>
    </xf>
    <xf numFmtId="0" fontId="7" fillId="30" borderId="107" applyAlignment="1" pivotButton="0" quotePrefix="0" xfId="442">
      <alignment horizontal="center" vertical="center" wrapText="1"/>
    </xf>
    <xf numFmtId="0" fontId="7" fillId="30" borderId="25" applyAlignment="1" pivotButton="0" quotePrefix="0" xfId="442">
      <alignment horizontal="center" vertical="center" wrapText="1"/>
    </xf>
    <xf numFmtId="0" fontId="7" fillId="30" borderId="81" applyAlignment="1" pivotButton="0" quotePrefix="0" xfId="442">
      <alignment horizontal="center" vertical="center" wrapText="1"/>
    </xf>
    <xf numFmtId="0" fontId="7" fillId="30" borderId="79" applyAlignment="1" pivotButton="0" quotePrefix="0" xfId="442">
      <alignment horizontal="center" vertical="center" wrapText="1"/>
    </xf>
    <xf numFmtId="0" fontId="7" fillId="30" borderId="59" applyAlignment="1" pivotButton="0" quotePrefix="0" xfId="442">
      <alignment horizontal="center" vertical="center" wrapText="1"/>
    </xf>
    <xf numFmtId="0" fontId="7" fillId="30" borderId="87" applyAlignment="1" pivotButton="0" quotePrefix="0" xfId="442">
      <alignment horizontal="center" vertical="center" wrapText="1"/>
    </xf>
    <xf numFmtId="0" fontId="7" fillId="30" borderId="41" applyAlignment="1" pivotButton="0" quotePrefix="0" xfId="442">
      <alignment horizontal="center" vertical="center" wrapText="1"/>
    </xf>
    <xf numFmtId="0" fontId="7" fillId="0" borderId="17" applyAlignment="1" pivotButton="0" quotePrefix="0" xfId="0">
      <alignment horizontal="center" vertical="center"/>
    </xf>
    <xf numFmtId="0" fontId="7" fillId="30" borderId="60" applyAlignment="1" pivotButton="0" quotePrefix="0" xfId="449">
      <alignment horizontal="center" vertical="center" wrapText="1"/>
    </xf>
    <xf numFmtId="0" fontId="7" fillId="30" borderId="60" applyAlignment="1" pivotButton="0" quotePrefix="0" xfId="449">
      <alignment horizontal="center" vertical="center"/>
    </xf>
    <xf numFmtId="0" fontId="7" fillId="30" borderId="22" applyAlignment="1" pivotButton="0" quotePrefix="0" xfId="449">
      <alignment horizontal="center" vertical="center"/>
    </xf>
    <xf numFmtId="0" fontId="7" fillId="30" borderId="75" applyAlignment="1" pivotButton="0" quotePrefix="0" xfId="449">
      <alignment horizontal="center" vertical="center" wrapText="1"/>
    </xf>
    <xf numFmtId="0" fontId="7" fillId="30" borderId="75" applyAlignment="1" pivotButton="0" quotePrefix="0" xfId="449">
      <alignment horizontal="center" vertical="center"/>
    </xf>
    <xf numFmtId="0" fontId="7" fillId="30" borderId="29" applyAlignment="1" pivotButton="0" quotePrefix="0" xfId="449">
      <alignment horizontal="center" vertical="center"/>
    </xf>
    <xf numFmtId="0" fontId="7" fillId="30" borderId="22" applyAlignment="1" pivotButton="0" quotePrefix="0" xfId="449">
      <alignment horizontal="center" vertical="center" wrapText="1"/>
    </xf>
    <xf numFmtId="0" fontId="7" fillId="30" borderId="60" applyAlignment="1" pivotButton="0" quotePrefix="0" xfId="377">
      <alignment horizontal="center" vertical="center" wrapText="1"/>
    </xf>
    <xf numFmtId="0" fontId="7" fillId="30" borderId="60" applyAlignment="1" pivotButton="0" quotePrefix="0" xfId="377">
      <alignment horizontal="center" vertical="center"/>
    </xf>
    <xf numFmtId="0" fontId="7" fillId="30" borderId="22" applyAlignment="1" pivotButton="0" quotePrefix="0" xfId="377">
      <alignment horizontal="center" vertical="center"/>
    </xf>
    <xf numFmtId="0" fontId="7" fillId="30" borderId="26" applyAlignment="1" pivotButton="0" quotePrefix="0" xfId="449">
      <alignment horizontal="center" vertical="center" wrapText="1"/>
    </xf>
    <xf numFmtId="0" fontId="7" fillId="30" borderId="31" applyAlignment="1" pivotButton="0" quotePrefix="0" xfId="449">
      <alignment horizontal="center" vertical="center" wrapText="1"/>
    </xf>
    <xf numFmtId="0" fontId="7" fillId="30" borderId="21" applyAlignment="1" pivotButton="0" quotePrefix="0" xfId="449">
      <alignment horizontal="center" vertical="center" wrapText="1"/>
    </xf>
    <xf numFmtId="0" fontId="7" fillId="30" borderId="26" applyAlignment="1" pivotButton="0" quotePrefix="0" xfId="377">
      <alignment horizontal="center" vertical="center" wrapText="1"/>
    </xf>
    <xf numFmtId="0" fontId="7" fillId="30" borderId="31" applyAlignment="1" pivotButton="0" quotePrefix="0" xfId="377">
      <alignment horizontal="center" vertical="center"/>
    </xf>
    <xf numFmtId="0" fontId="7" fillId="30" borderId="21" applyAlignment="1" pivotButton="0" quotePrefix="0" xfId="377">
      <alignment horizontal="center" vertical="center"/>
    </xf>
    <xf numFmtId="0" fontId="7" fillId="0" borderId="79" applyAlignment="1" pivotButton="0" quotePrefix="0" xfId="449">
      <alignment horizontal="center" vertical="center"/>
    </xf>
    <xf numFmtId="0" fontId="7" fillId="0" borderId="59" applyAlignment="1" pivotButton="0" quotePrefix="0" xfId="449">
      <alignment horizontal="center" vertical="center"/>
    </xf>
    <xf numFmtId="0" fontId="7" fillId="30" borderId="61" applyAlignment="1" pivotButton="0" quotePrefix="0" xfId="377">
      <alignment horizontal="center" vertical="center" wrapText="1"/>
    </xf>
    <xf numFmtId="0" fontId="7" fillId="30" borderId="62" applyAlignment="1" pivotButton="0" quotePrefix="0" xfId="377">
      <alignment horizontal="center" vertical="center"/>
    </xf>
    <xf numFmtId="0" fontId="7" fillId="30" borderId="63" applyAlignment="1" pivotButton="0" quotePrefix="0" xfId="377">
      <alignment horizontal="center" vertical="center"/>
    </xf>
    <xf numFmtId="0" fontId="7" fillId="0" borderId="74" applyAlignment="1" pivotButton="0" quotePrefix="0" xfId="449">
      <alignment horizontal="center" vertical="center"/>
    </xf>
    <xf numFmtId="0" fontId="7" fillId="0" borderId="56" applyAlignment="1" pivotButton="0" quotePrefix="0" xfId="449">
      <alignment horizontal="center" vertical="center"/>
    </xf>
    <xf numFmtId="0" fontId="7" fillId="0" borderId="76" applyAlignment="1" pivotButton="0" quotePrefix="0" xfId="449">
      <alignment horizontal="center" vertical="center"/>
    </xf>
    <xf numFmtId="0" fontId="7" fillId="30" borderId="77" applyAlignment="1" pivotButton="0" quotePrefix="0" xfId="377">
      <alignment horizontal="center" vertical="center"/>
    </xf>
    <xf numFmtId="0" fontId="7" fillId="30" borderId="78" applyAlignment="1" pivotButton="0" quotePrefix="0" xfId="377">
      <alignment horizontal="center" vertical="center"/>
    </xf>
    <xf numFmtId="0" fontId="7" fillId="30" borderId="73" applyAlignment="1" pivotButton="0" quotePrefix="0" xfId="377">
      <alignment horizontal="center" vertical="center" wrapText="1"/>
    </xf>
    <xf numFmtId="0" fontId="7" fillId="30" borderId="59" applyAlignment="1" pivotButton="0" quotePrefix="0" xfId="377">
      <alignment horizontal="center" vertical="center"/>
    </xf>
    <xf numFmtId="0" fontId="7" fillId="30" borderId="36" applyAlignment="1" pivotButton="0" quotePrefix="0" xfId="377">
      <alignment horizontal="center" vertical="center"/>
    </xf>
    <xf numFmtId="0" fontId="7" fillId="30" borderId="74" applyAlignment="1" pivotButton="0" quotePrefix="0" xfId="377">
      <alignment horizontal="center" vertical="center"/>
    </xf>
    <xf numFmtId="0" fontId="7" fillId="30" borderId="56" applyAlignment="1" pivotButton="0" quotePrefix="0" xfId="377">
      <alignment horizontal="center" vertical="center"/>
    </xf>
    <xf numFmtId="0" fontId="7" fillId="30" borderId="73" applyAlignment="1" pivotButton="0" quotePrefix="0" xfId="377">
      <alignment horizontal="center" vertical="center"/>
    </xf>
    <xf numFmtId="0" fontId="7" fillId="30" borderId="59" applyAlignment="1" pivotButton="0" quotePrefix="0" xfId="449">
      <alignment horizontal="center" vertical="center" wrapText="1"/>
    </xf>
    <xf numFmtId="0" fontId="7" fillId="30" borderId="59" applyAlignment="1" pivotButton="0" quotePrefix="0" xfId="449">
      <alignment horizontal="center" vertical="center"/>
    </xf>
    <xf numFmtId="0" fontId="6" fillId="0" borderId="0" applyAlignment="1" pivotButton="0" quotePrefix="0" xfId="0">
      <alignment horizontal="left" vertical="center"/>
    </xf>
    <xf numFmtId="0" fontId="7" fillId="0" borderId="17" applyAlignment="1" pivotButton="0" quotePrefix="0" xfId="0">
      <alignment horizontal="left" vertical="center"/>
    </xf>
    <xf numFmtId="0" fontId="7" fillId="30" borderId="73" applyAlignment="1" pivotButton="0" quotePrefix="0" xfId="0">
      <alignment horizontal="center" vertical="center" wrapText="1"/>
    </xf>
    <xf numFmtId="0" fontId="7" fillId="30" borderId="44" applyAlignment="1" pivotButton="0" quotePrefix="0" xfId="0">
      <alignment horizontal="center" vertical="center"/>
    </xf>
    <xf numFmtId="0" fontId="7" fillId="30" borderId="36" applyAlignment="1" pivotButton="0" quotePrefix="0" xfId="0">
      <alignment horizontal="center" vertical="center" wrapText="1"/>
    </xf>
    <xf numFmtId="0" fontId="75" fillId="30" borderId="0" applyAlignment="1" pivotButton="0" quotePrefix="0" xfId="0">
      <alignment horizontal="center" vertical="center"/>
    </xf>
    <xf numFmtId="0" fontId="75" fillId="30" borderId="16" applyAlignment="1" pivotButton="0" quotePrefix="0" xfId="0">
      <alignment horizontal="center" vertical="center"/>
    </xf>
    <xf numFmtId="0" fontId="7" fillId="30" borderId="110" applyAlignment="1" pivotButton="0" quotePrefix="0" xfId="0">
      <alignment horizontal="center" vertical="center" wrapText="1"/>
    </xf>
    <xf numFmtId="0" fontId="7" fillId="30" borderId="109" applyAlignment="1" pivotButton="0" quotePrefix="0" xfId="0">
      <alignment horizontal="center" vertical="center"/>
    </xf>
    <xf numFmtId="0" fontId="7" fillId="30" borderId="111" applyAlignment="1" pivotButton="0" quotePrefix="0" xfId="0">
      <alignment horizontal="center" vertical="center"/>
    </xf>
    <xf numFmtId="0" fontId="7" fillId="30" borderId="24" applyAlignment="1" pivotButton="0" quotePrefix="0" xfId="0">
      <alignment horizontal="center" vertical="center"/>
    </xf>
    <xf numFmtId="0" fontId="7" fillId="30" borderId="25" applyAlignment="1" pivotButton="0" quotePrefix="0" xfId="0">
      <alignment horizontal="center" vertical="center"/>
    </xf>
    <xf numFmtId="0" fontId="7" fillId="30" borderId="73" applyAlignment="1" pivotButton="0" quotePrefix="0" xfId="0">
      <alignment horizontal="center" vertical="center"/>
    </xf>
    <xf numFmtId="0" fontId="7" fillId="30" borderId="29" applyAlignment="1" pivotButton="0" quotePrefix="0" xfId="0">
      <alignment horizontal="center" vertical="center"/>
    </xf>
    <xf numFmtId="0" fontId="7" fillId="30" borderId="32" applyAlignment="1" pivotButton="0" quotePrefix="0" xfId="0">
      <alignment horizontal="center" vertical="center" wrapText="1"/>
    </xf>
    <xf numFmtId="0" fontId="7" fillId="30" borderId="65" applyAlignment="1" pivotButton="0" quotePrefix="0" xfId="0">
      <alignment horizontal="center" vertical="center"/>
    </xf>
    <xf numFmtId="164" fontId="12" fillId="47" borderId="4" applyAlignment="1" pivotButton="0" quotePrefix="0" xfId="384">
      <alignment horizontal="center" vertical="center" shrinkToFit="1"/>
    </xf>
    <xf numFmtId="164" fontId="7" fillId="49" borderId="0" applyAlignment="1" pivotButton="0" quotePrefix="0" xfId="384">
      <alignment horizontal="center" vertical="center" shrinkToFit="1"/>
    </xf>
    <xf numFmtId="0" fontId="7" fillId="30" borderId="74" applyAlignment="1" pivotButton="0" quotePrefix="0" xfId="442">
      <alignment horizontal="center" vertical="center"/>
    </xf>
    <xf numFmtId="0" fontId="7" fillId="30" borderId="56" applyAlignment="1" pivotButton="0" quotePrefix="0" xfId="442">
      <alignment horizontal="center" vertical="center"/>
    </xf>
    <xf numFmtId="0" fontId="7" fillId="30" borderId="76" applyAlignment="1" pivotButton="0" quotePrefix="0" xfId="442">
      <alignment horizontal="center" vertical="center"/>
    </xf>
    <xf numFmtId="0" fontId="7" fillId="30" borderId="75" applyAlignment="1" pivotButton="0" quotePrefix="0" xfId="442">
      <alignment horizontal="center" vertical="center"/>
    </xf>
    <xf numFmtId="0" fontId="7" fillId="30" borderId="59" applyAlignment="1" pivotButton="0" quotePrefix="0" xfId="442">
      <alignment horizontal="center" vertical="center"/>
    </xf>
    <xf numFmtId="0" fontId="7" fillId="30" borderId="75" applyAlignment="1" pivotButton="0" quotePrefix="0" xfId="442">
      <alignment horizontal="center" vertical="center" wrapText="1"/>
    </xf>
    <xf numFmtId="0" fontId="7" fillId="30" borderId="79" applyAlignment="1" pivotButton="0" quotePrefix="0" xfId="442">
      <alignment horizontal="center" vertical="center" wrapText="1"/>
    </xf>
    <xf numFmtId="0" fontId="7" fillId="30" borderId="77" applyAlignment="1" pivotButton="0" quotePrefix="0" xfId="442">
      <alignment horizontal="center" vertical="center" wrapText="1"/>
    </xf>
    <xf numFmtId="0" fontId="7" fillId="30" borderId="74" applyAlignment="1" pivotButton="0" quotePrefix="0" xfId="442">
      <alignment horizontal="center" vertical="center" wrapText="1"/>
    </xf>
    <xf numFmtId="0" fontId="7" fillId="30" borderId="56" applyAlignment="1" pivotButton="0" quotePrefix="0" xfId="442">
      <alignment horizontal="center" vertical="center" wrapText="1"/>
    </xf>
    <xf numFmtId="0" fontId="7" fillId="30" borderId="73" applyAlignment="1" pivotButton="0" quotePrefix="0" xfId="442">
      <alignment horizontal="center" vertical="center" wrapText="1"/>
    </xf>
    <xf numFmtId="0" fontId="7" fillId="30" borderId="26" applyAlignment="1" pivotButton="0" quotePrefix="0" xfId="442">
      <alignment horizontal="center" vertical="center" wrapText="1"/>
    </xf>
    <xf numFmtId="0" fontId="7" fillId="30" borderId="21" applyAlignment="1" pivotButton="0" quotePrefix="0" xfId="442">
      <alignment horizontal="center" vertical="center" wrapText="1"/>
    </xf>
    <xf numFmtId="0" fontId="7" fillId="30" borderId="93" applyAlignment="1" pivotButton="0" quotePrefix="0" xfId="442">
      <alignment horizontal="center" vertical="center" wrapText="1"/>
    </xf>
    <xf numFmtId="0" fontId="7" fillId="30" borderId="24" applyAlignment="1" pivotButton="0" quotePrefix="0" xfId="442">
      <alignment horizontal="center" vertical="center" wrapText="1"/>
    </xf>
    <xf numFmtId="0" fontId="7" fillId="30" borderId="25" applyAlignment="1" pivotButton="0" quotePrefix="0" xfId="442">
      <alignment horizontal="center" vertical="center" wrapText="1"/>
    </xf>
    <xf numFmtId="0" fontId="7" fillId="30" borderId="85" applyAlignment="1" pivotButton="0" quotePrefix="0" xfId="424">
      <alignment horizontal="center" vertical="center" wrapText="1"/>
    </xf>
    <xf numFmtId="0" fontId="7" fillId="30" borderId="87" applyAlignment="1" pivotButton="0" quotePrefix="0" xfId="442">
      <alignment horizontal="center" vertical="center" wrapText="1"/>
    </xf>
    <xf numFmtId="0" fontId="7" fillId="30" borderId="32" applyAlignment="1" pivotButton="0" quotePrefix="0" xfId="442">
      <alignment horizontal="center" vertical="center" wrapText="1"/>
    </xf>
    <xf numFmtId="0" fontId="7" fillId="30" borderId="39" applyAlignment="1" pivotButton="0" quotePrefix="0" xfId="442">
      <alignment horizontal="center" vertical="center" wrapText="1"/>
    </xf>
    <xf numFmtId="0" fontId="7" fillId="30" borderId="42" applyAlignment="1" pivotButton="0" quotePrefix="0" xfId="442">
      <alignment horizontal="center" vertical="center" wrapText="1"/>
    </xf>
    <xf numFmtId="0" fontId="7" fillId="30" borderId="0" applyAlignment="1" pivotButton="0" quotePrefix="0" xfId="442">
      <alignment horizontal="center" vertical="center" wrapText="1"/>
    </xf>
    <xf numFmtId="0" fontId="81" fillId="30" borderId="0" applyAlignment="1" pivotButton="0" quotePrefix="0" xfId="0">
      <alignment horizontal="center" vertical="center"/>
    </xf>
    <xf numFmtId="0" fontId="68" fillId="30" borderId="0" applyAlignment="1" pivotButton="0" quotePrefix="0" xfId="0">
      <alignment horizontal="center" vertical="center" wrapText="1"/>
    </xf>
    <xf numFmtId="0" fontId="7" fillId="30" borderId="60" applyAlignment="1" applyProtection="1" pivotButton="0" quotePrefix="0" xfId="0">
      <alignment horizontal="center" vertical="center" wrapText="1"/>
      <protection locked="1" hidden="1"/>
    </xf>
    <xf numFmtId="0" fontId="7" fillId="30" borderId="74" applyAlignment="1" applyProtection="1" pivotButton="0" quotePrefix="0" xfId="0">
      <alignment horizontal="center" vertical="center" wrapText="1"/>
      <protection locked="1" hidden="1"/>
    </xf>
    <xf numFmtId="0" fontId="7" fillId="30" borderId="56" applyAlignment="1" applyProtection="1" pivotButton="0" quotePrefix="0" xfId="0">
      <alignment horizontal="center" vertical="center" wrapText="1"/>
      <protection locked="1" hidden="1"/>
    </xf>
    <xf numFmtId="0" fontId="7" fillId="30" borderId="73" applyAlignment="1" applyProtection="1" pivotButton="0" quotePrefix="0" xfId="0">
      <alignment horizontal="center" vertical="center" wrapText="1"/>
      <protection locked="1" hidden="1"/>
    </xf>
    <xf numFmtId="0" fontId="7" fillId="30" borderId="92" applyAlignment="1" applyProtection="1" pivotButton="0" quotePrefix="0" xfId="0">
      <alignment horizontal="center" vertical="center" wrapText="1"/>
      <protection locked="1" hidden="1"/>
    </xf>
    <xf numFmtId="0" fontId="81" fillId="30" borderId="0" applyAlignment="1" pivotButton="0" quotePrefix="0" xfId="0">
      <alignment horizontal="center" vertical="center" wrapText="1"/>
    </xf>
    <xf numFmtId="0" fontId="7" fillId="30" borderId="75" applyAlignment="1" applyProtection="1" pivotButton="0" quotePrefix="0" xfId="0">
      <alignment horizontal="center" vertical="center" wrapText="1"/>
      <protection locked="1" hidden="1"/>
    </xf>
    <xf numFmtId="0" fontId="7" fillId="30" borderId="79" applyAlignment="1" applyProtection="1" pivotButton="0" quotePrefix="0" xfId="0">
      <alignment horizontal="center" vertical="center" wrapText="1"/>
      <protection locked="1" hidden="1"/>
    </xf>
    <xf numFmtId="0" fontId="7" fillId="30" borderId="59" applyAlignment="1" applyProtection="1" pivotButton="0" quotePrefix="0" xfId="0">
      <alignment horizontal="center" vertical="center" wrapText="1"/>
      <protection locked="1" hidden="1"/>
    </xf>
    <xf numFmtId="0" fontId="7" fillId="30" borderId="100" applyAlignment="1" applyProtection="1" pivotButton="0" quotePrefix="0" xfId="0">
      <alignment horizontal="center" vertical="center" wrapText="1"/>
      <protection locked="1" hidden="1"/>
    </xf>
    <xf numFmtId="0" fontId="7" fillId="30" borderId="112" applyAlignment="1" pivotButton="0" quotePrefix="0" xfId="424">
      <alignment horizontal="center" vertical="center" wrapText="1"/>
    </xf>
    <xf numFmtId="0" fontId="7" fillId="30" borderId="49" applyAlignment="1" pivotButton="0" quotePrefix="0" xfId="424">
      <alignment horizontal="center" vertical="center" wrapText="1"/>
    </xf>
    <xf numFmtId="0" fontId="7" fillId="30" borderId="113" applyAlignment="1" pivotButton="0" quotePrefix="0" xfId="424">
      <alignment horizontal="center" vertical="center" wrapText="1"/>
    </xf>
    <xf numFmtId="0" fontId="7" fillId="30" borderId="86" applyAlignment="1" pivotButton="0" quotePrefix="0" xfId="0">
      <alignment horizontal="left" vertical="center" wrapText="1"/>
    </xf>
    <xf numFmtId="0" fontId="7" fillId="30" borderId="32" applyAlignment="1" pivotButton="0" quotePrefix="0" xfId="0">
      <alignment horizontal="left" vertical="center" wrapText="1"/>
    </xf>
    <xf numFmtId="0" fontId="7" fillId="30" borderId="101" applyAlignment="1" applyProtection="1" pivotButton="0" quotePrefix="0" xfId="0">
      <alignment horizontal="center" vertical="center" wrapText="1"/>
      <protection locked="1" hidden="1"/>
    </xf>
    <xf numFmtId="0" fontId="7" fillId="30" borderId="6" applyAlignment="1" applyProtection="1" pivotButton="0" quotePrefix="0" xfId="0">
      <alignment horizontal="center" vertical="center" wrapText="1"/>
      <protection locked="1" hidden="1"/>
    </xf>
    <xf numFmtId="0" fontId="7" fillId="30" borderId="65" applyAlignment="1" applyProtection="1" pivotButton="0" quotePrefix="0" xfId="0">
      <alignment horizontal="center" vertical="center" wrapText="1"/>
      <protection locked="1" hidden="1"/>
    </xf>
    <xf numFmtId="0" fontId="7" fillId="30" borderId="114" applyAlignment="1" pivotButton="0" quotePrefix="0" xfId="424">
      <alignment horizontal="center" vertical="center" wrapText="1"/>
    </xf>
    <xf numFmtId="0" fontId="7" fillId="30" borderId="20" applyAlignment="1" pivotButton="0" quotePrefix="0" xfId="424">
      <alignment horizontal="center" vertical="center" wrapText="1"/>
    </xf>
    <xf numFmtId="0" fontId="7" fillId="30" borderId="115" applyAlignment="1" pivotButton="0" quotePrefix="0" xfId="424">
      <alignment horizontal="center" vertical="center" wrapText="1"/>
    </xf>
    <xf numFmtId="0" fontId="7" fillId="30" borderId="76" applyAlignment="1" applyProtection="1" pivotButton="0" quotePrefix="0" xfId="0">
      <alignment horizontal="center" vertical="center" wrapText="1"/>
      <protection locked="1" hidden="1"/>
    </xf>
    <xf numFmtId="0" fontId="68" fillId="30" borderId="16" applyAlignment="1" pivotButton="0" quotePrefix="0" xfId="0">
      <alignment horizontal="center" vertical="center" wrapText="1"/>
    </xf>
    <xf numFmtId="0" fontId="75" fillId="30" borderId="0" applyAlignment="1" pivotButton="0" quotePrefix="0" xfId="448">
      <alignment horizontal="center" vertical="center"/>
    </xf>
    <xf numFmtId="0" fontId="7" fillId="0" borderId="81" applyAlignment="1" pivotButton="0" quotePrefix="0" xfId="443">
      <alignment horizontal="center" vertical="center" wrapText="1"/>
    </xf>
    <xf numFmtId="0" fontId="7" fillId="0" borderId="79" applyAlignment="1" pivotButton="0" quotePrefix="0" xfId="443">
      <alignment horizontal="center" vertical="center" wrapText="1"/>
    </xf>
    <xf numFmtId="0" fontId="7" fillId="0" borderId="59" applyAlignment="1" pivotButton="0" quotePrefix="0" xfId="443">
      <alignment horizontal="center" vertical="center" wrapText="1"/>
    </xf>
    <xf numFmtId="0" fontId="7" fillId="0" borderId="17" applyAlignment="1" pivotButton="0" quotePrefix="0" xfId="443">
      <alignment horizontal="center" vertical="center" wrapText="1"/>
    </xf>
    <xf numFmtId="0" fontId="7" fillId="0" borderId="28" applyAlignment="1" pivotButton="0" quotePrefix="0" xfId="443">
      <alignment horizontal="center" vertical="center"/>
    </xf>
    <xf numFmtId="0" fontId="7" fillId="0" borderId="0" applyAlignment="1" pivotButton="0" quotePrefix="0" xfId="443">
      <alignment horizontal="center" vertical="center" wrapText="1"/>
    </xf>
    <xf numFmtId="0" fontId="7" fillId="0" borderId="16" applyAlignment="1" pivotButton="0" quotePrefix="0" xfId="443">
      <alignment horizontal="center" vertical="center"/>
    </xf>
    <xf numFmtId="0" fontId="7" fillId="0" borderId="32" applyAlignment="1" pivotButton="0" quotePrefix="0" xfId="443">
      <alignment horizontal="center" vertical="center"/>
    </xf>
    <xf numFmtId="0" fontId="7" fillId="0" borderId="37" applyAlignment="1" pivotButton="0" quotePrefix="0" xfId="443">
      <alignment horizontal="center" vertical="center"/>
    </xf>
    <xf numFmtId="0" fontId="7" fillId="0" borderId="61" applyAlignment="1" pivotButton="0" quotePrefix="0" xfId="443">
      <alignment horizontal="center" vertical="center" wrapText="1"/>
    </xf>
    <xf numFmtId="0" fontId="7" fillId="0" borderId="56" applyAlignment="1" pivotButton="0" quotePrefix="0" xfId="443">
      <alignment horizontal="center" vertical="center" wrapText="1"/>
    </xf>
    <xf numFmtId="0" fontId="7" fillId="0" borderId="73" applyAlignment="1" pivotButton="0" quotePrefix="0" xfId="443">
      <alignment horizontal="center" vertical="center" wrapText="1"/>
    </xf>
    <xf numFmtId="0" fontId="7" fillId="0" borderId="74" applyAlignment="1" pivotButton="0" quotePrefix="0" xfId="443">
      <alignment horizontal="center" vertical="center" wrapText="1"/>
    </xf>
    <xf numFmtId="0" fontId="1" fillId="0" borderId="81" applyAlignment="1" pivotButton="0" quotePrefix="0" xfId="443">
      <alignment horizontal="center" vertical="center" wrapText="1"/>
    </xf>
    <xf numFmtId="0" fontId="1" fillId="0" borderId="27" applyAlignment="1" pivotButton="0" quotePrefix="0" xfId="443">
      <alignment horizontal="center" vertical="center" wrapText="1"/>
    </xf>
    <xf numFmtId="0" fontId="1" fillId="0" borderId="87" applyAlignment="1" pivotButton="0" quotePrefix="0" xfId="443">
      <alignment horizontal="center" vertical="center" wrapText="1"/>
    </xf>
    <xf numFmtId="0" fontId="1" fillId="0" borderId="41" applyAlignment="1" pivotButton="0" quotePrefix="0" xfId="443">
      <alignment horizontal="center" vertical="center" wrapText="1"/>
    </xf>
    <xf numFmtId="0" fontId="7" fillId="0" borderId="87" applyAlignment="1" pivotButton="0" quotePrefix="0" xfId="443">
      <alignment horizontal="center" vertical="center" wrapText="1"/>
    </xf>
    <xf numFmtId="0" fontId="7" fillId="0" borderId="41" applyAlignment="1" pivotButton="0" quotePrefix="0" xfId="443">
      <alignment horizontal="center" vertical="center" wrapText="1"/>
    </xf>
    <xf numFmtId="0" fontId="68" fillId="49" borderId="0" applyAlignment="1" pivotButton="0" quotePrefix="0" xfId="444">
      <alignment horizontal="center" vertical="center" shrinkToFit="1"/>
    </xf>
    <xf numFmtId="0" fontId="68" fillId="49" borderId="16" applyAlignment="1" pivotButton="0" quotePrefix="0" xfId="444">
      <alignment horizontal="center" vertical="center" shrinkToFit="1"/>
    </xf>
    <xf numFmtId="0" fontId="82" fillId="30" borderId="4" applyAlignment="1" pivotButton="0" quotePrefix="0" xfId="444">
      <alignment horizontal="center" vertical="center" shrinkToFit="1"/>
    </xf>
    <xf numFmtId="0" fontId="82" fillId="30" borderId="23" applyAlignment="1" pivotButton="0" quotePrefix="0" xfId="444">
      <alignment horizontal="center" vertical="center" shrinkToFit="1"/>
    </xf>
    <xf numFmtId="0" fontId="68" fillId="0" borderId="57" applyAlignment="1" pivotButton="0" quotePrefix="0" xfId="444">
      <alignment horizontal="center" vertical="center" shrinkToFit="1"/>
    </xf>
    <xf numFmtId="0" fontId="68" fillId="0" borderId="58" applyAlignment="1" pivotButton="0" quotePrefix="0" xfId="444">
      <alignment horizontal="center" vertical="center" shrinkToFit="1"/>
    </xf>
    <xf numFmtId="0" fontId="7" fillId="49" borderId="0" applyAlignment="1" pivotButton="0" quotePrefix="0" xfId="442">
      <alignment horizontal="right" vertical="center"/>
    </xf>
    <xf numFmtId="171" fontId="7" fillId="49" borderId="0" applyAlignment="1" pivotButton="0" quotePrefix="0" xfId="395">
      <alignment horizontal="center" vertical="center" wrapText="1"/>
    </xf>
    <xf numFmtId="0" fontId="7" fillId="30" borderId="104" applyAlignment="1" pivotButton="0" quotePrefix="0" xfId="442">
      <alignment horizontal="center" vertical="center" wrapText="1"/>
    </xf>
    <xf numFmtId="0" fontId="7" fillId="30" borderId="46" applyAlignment="1" pivotButton="0" quotePrefix="0" xfId="442">
      <alignment horizontal="center" vertical="center" wrapText="1"/>
    </xf>
    <xf numFmtId="0" fontId="7" fillId="30" borderId="16" applyAlignment="1" pivotButton="0" quotePrefix="0" xfId="442">
      <alignment horizontal="center" vertical="center" wrapText="1"/>
    </xf>
    <xf numFmtId="0" fontId="7" fillId="30" borderId="27" applyAlignment="1" pivotButton="0" quotePrefix="0" xfId="442">
      <alignment horizontal="center" vertical="center" wrapText="1"/>
    </xf>
    <xf numFmtId="0" fontId="7" fillId="30" borderId="37" applyAlignment="1" pivotButton="0" quotePrefix="0" xfId="442">
      <alignment horizontal="center" vertical="center" wrapText="1"/>
    </xf>
    <xf numFmtId="0" fontId="7" fillId="30" borderId="21" applyAlignment="1" pivotButton="0" quotePrefix="0" xfId="442">
      <alignment horizontal="center" vertical="center"/>
    </xf>
    <xf numFmtId="0" fontId="7" fillId="30" borderId="39" applyAlignment="1" pivotButton="0" quotePrefix="0" xfId="442">
      <alignment horizontal="center" vertical="center" wrapText="1"/>
    </xf>
    <xf numFmtId="0" fontId="7" fillId="30" borderId="42" applyAlignment="1" pivotButton="0" quotePrefix="0" xfId="442">
      <alignment horizontal="center" vertical="center" wrapText="1"/>
    </xf>
    <xf numFmtId="0" fontId="7" fillId="30" borderId="56" applyAlignment="1" pivotButton="0" quotePrefix="0" xfId="442">
      <alignment horizontal="center" vertical="center"/>
    </xf>
    <xf numFmtId="0" fontId="7" fillId="30" borderId="73" applyAlignment="1" pivotButton="0" quotePrefix="0" xfId="442">
      <alignment horizontal="center" vertical="center"/>
    </xf>
    <xf numFmtId="0" fontId="7" fillId="0" borderId="56" applyAlignment="1" pivotButton="0" quotePrefix="0" xfId="442">
      <alignment horizontal="center" vertical="center"/>
    </xf>
    <xf numFmtId="0" fontId="7" fillId="30" borderId="85" applyAlignment="1" pivotButton="0" quotePrefix="0" xfId="442">
      <alignment horizontal="center" vertical="center" wrapText="1"/>
    </xf>
    <xf numFmtId="0" fontId="7" fillId="30" borderId="18" applyAlignment="1" pivotButton="0" quotePrefix="0" xfId="442">
      <alignment horizontal="center" vertical="center" wrapText="1"/>
    </xf>
    <xf numFmtId="0" fontId="7" fillId="30" borderId="86" applyAlignment="1" pivotButton="0" quotePrefix="0" xfId="442">
      <alignment horizontal="center" vertical="center" wrapText="1"/>
    </xf>
    <xf numFmtId="0" fontId="7" fillId="30" borderId="31" applyAlignment="1" pivotButton="0" quotePrefix="0" xfId="442">
      <alignment horizontal="center" vertical="center" wrapText="1"/>
    </xf>
    <xf numFmtId="171" fontId="7" fillId="49" borderId="0" applyAlignment="1" pivotButton="0" quotePrefix="0" xfId="395">
      <alignment horizontal="right" vertical="center"/>
    </xf>
    <xf numFmtId="171" fontId="7" fillId="49" borderId="0" applyAlignment="1" pivotButton="0" quotePrefix="0" xfId="395">
      <alignment horizontal="right" vertical="center" wrapText="1"/>
    </xf>
    <xf numFmtId="171" fontId="7" fillId="49" borderId="16" applyAlignment="1" pivotButton="0" quotePrefix="0" xfId="395">
      <alignment horizontal="right" vertical="center"/>
    </xf>
    <xf numFmtId="171" fontId="7" fillId="49" borderId="57" applyAlignment="1" pivotButton="0" quotePrefix="0" xfId="395">
      <alignment horizontal="center" vertical="center" wrapText="1"/>
    </xf>
    <xf numFmtId="171" fontId="7" fillId="49" borderId="58" applyAlignment="1" pivotButton="0" quotePrefix="0" xfId="395">
      <alignment horizontal="center" vertical="center" wrapText="1"/>
    </xf>
    <xf numFmtId="171" fontId="7" fillId="49" borderId="0" applyAlignment="1" pivotButton="0" quotePrefix="0" xfId="395">
      <alignment horizontal="center" vertical="center"/>
    </xf>
    <xf numFmtId="171" fontId="7" fillId="49" borderId="16" applyAlignment="1" pivotButton="0" quotePrefix="0" xfId="395">
      <alignment horizontal="center" vertical="center"/>
    </xf>
    <xf numFmtId="0" fontId="7" fillId="30" borderId="0" applyAlignment="1" pivotButton="0" quotePrefix="0" xfId="442">
      <alignment horizontal="center" vertical="center" wrapText="1"/>
    </xf>
    <xf numFmtId="0" fontId="7" fillId="30" borderId="32" applyAlignment="1" pivotButton="0" quotePrefix="0" xfId="442">
      <alignment horizontal="center" vertical="center" wrapText="1"/>
    </xf>
    <xf numFmtId="0" fontId="7" fillId="30" borderId="0" applyAlignment="1" pivotButton="0" quotePrefix="0" xfId="442">
      <alignment horizontal="left" vertical="center" wrapText="1"/>
    </xf>
    <xf numFmtId="0" fontId="7" fillId="30" borderId="17" applyAlignment="1" pivotButton="0" quotePrefix="0" xfId="442">
      <alignment horizontal="left" vertical="center" wrapText="1"/>
    </xf>
    <xf numFmtId="0" fontId="7" fillId="30" borderId="75" applyAlignment="1" pivotButton="0" quotePrefix="0" xfId="442">
      <alignment horizontal="center" vertical="center"/>
    </xf>
    <xf numFmtId="0" fontId="7" fillId="30" borderId="79" applyAlignment="1" pivotButton="0" quotePrefix="0" xfId="442">
      <alignment horizontal="center" vertical="center"/>
    </xf>
    <xf numFmtId="0" fontId="7" fillId="30" borderId="102" applyAlignment="1" pivotButton="0" quotePrefix="0" xfId="442">
      <alignment horizontal="center" vertical="center" wrapText="1"/>
    </xf>
    <xf numFmtId="0" fontId="7" fillId="30" borderId="61" applyAlignment="1" pivotButton="0" quotePrefix="0" xfId="442">
      <alignment horizontal="center" vertical="center"/>
    </xf>
    <xf numFmtId="0" fontId="7" fillId="30" borderId="75" applyAlignment="1" pivotButton="0" quotePrefix="0" xfId="442">
      <alignment horizontal="center" vertical="center" wrapText="1"/>
    </xf>
    <xf numFmtId="0" fontId="7" fillId="0" borderId="61" applyAlignment="1" pivotButton="0" quotePrefix="0" xfId="0">
      <alignment horizontal="center" vertical="center"/>
    </xf>
    <xf numFmtId="0" fontId="7" fillId="0" borderId="56" applyAlignment="1" pivotButton="0" quotePrefix="0" xfId="0">
      <alignment horizontal="center" vertical="center"/>
    </xf>
    <xf numFmtId="0" fontId="7" fillId="0" borderId="76" applyAlignment="1" pivotButton="0" quotePrefix="0" xfId="0">
      <alignment horizontal="center" vertical="center"/>
    </xf>
    <xf numFmtId="0" fontId="7" fillId="0" borderId="81" applyAlignment="1" pivotButton="0" quotePrefix="0" xfId="0">
      <alignment horizontal="center" vertical="center" wrapText="1"/>
    </xf>
    <xf numFmtId="0" fontId="7" fillId="0" borderId="87" applyAlignment="1" pivotButton="0" quotePrefix="0" xfId="0">
      <alignment horizontal="center" vertical="center" wrapText="1"/>
    </xf>
    <xf numFmtId="0" fontId="7" fillId="0" borderId="21" applyAlignment="1" pivotButton="0" quotePrefix="0" xfId="0">
      <alignment horizontal="center" vertical="center"/>
    </xf>
    <xf numFmtId="0" fontId="7" fillId="0" borderId="42" applyAlignment="1" pivotButton="0" quotePrefix="0" xfId="0">
      <alignment horizontal="center" vertical="center"/>
    </xf>
    <xf numFmtId="0" fontId="0" fillId="0" borderId="75" applyAlignment="1" pivotButton="0" quotePrefix="0" xfId="0">
      <alignment horizontal="center" vertical="center"/>
    </xf>
    <xf numFmtId="0" fontId="0" fillId="0" borderId="60" applyAlignment="1" pivotButton="0" quotePrefix="0" xfId="0">
      <alignment horizontal="center" vertical="center"/>
    </xf>
    <xf numFmtId="0" fontId="0" fillId="0" borderId="22" applyAlignment="1" pivotButton="0" quotePrefix="0" xfId="0">
      <alignment horizontal="center" vertical="center"/>
    </xf>
    <xf numFmtId="0" fontId="0" fillId="0" borderId="79" applyAlignment="1" pivotButton="0" quotePrefix="0" xfId="0">
      <alignment horizontal="center" vertical="center"/>
    </xf>
    <xf numFmtId="0" fontId="0" fillId="0" borderId="59" applyAlignment="1" pivotButton="0" quotePrefix="0" xfId="0">
      <alignment horizontal="center" vertical="center"/>
    </xf>
    <xf numFmtId="0" fontId="0" fillId="0" borderId="36" applyAlignment="1" pivotButton="0" quotePrefix="0" xfId="0">
      <alignment horizontal="center" vertical="center"/>
    </xf>
    <xf numFmtId="0" fontId="7" fillId="0" borderId="46" applyAlignment="1" pivotButton="0" quotePrefix="0" xfId="0">
      <alignment horizontal="center" vertical="center" wrapText="1"/>
    </xf>
    <xf numFmtId="0" fontId="7" fillId="0" borderId="75" applyAlignment="1" pivotButton="0" quotePrefix="0" xfId="0">
      <alignment horizontal="center" vertical="center"/>
    </xf>
    <xf numFmtId="0" fontId="7" fillId="0" borderId="29" applyAlignment="1" pivotButton="0" quotePrefix="0" xfId="0">
      <alignment horizontal="center" vertical="center"/>
    </xf>
    <xf numFmtId="0" fontId="7" fillId="0" borderId="79" applyAlignment="1" pivotButton="0" quotePrefix="0" xfId="0">
      <alignment horizontal="center" vertical="center"/>
    </xf>
    <xf numFmtId="0" fontId="7" fillId="0" borderId="59" applyAlignment="1" pivotButton="0" quotePrefix="0" xfId="0">
      <alignment horizontal="center" vertical="center"/>
    </xf>
    <xf numFmtId="0" fontId="7" fillId="0" borderId="36" applyAlignment="1" pivotButton="0" quotePrefix="0" xfId="0">
      <alignment horizontal="center" vertical="center"/>
    </xf>
    <xf numFmtId="171" fontId="7" fillId="0" borderId="17" applyAlignment="1" pivotButton="0" quotePrefix="0" xfId="424">
      <alignment horizontal="center" vertical="center" wrapText="1"/>
    </xf>
    <xf numFmtId="171" fontId="7" fillId="0" borderId="0" applyAlignment="1" pivotButton="0" quotePrefix="0" xfId="424">
      <alignment horizontal="center" vertical="center" wrapText="1"/>
    </xf>
    <xf numFmtId="171" fontId="7" fillId="0" borderId="32" applyAlignment="1" pivotButton="0" quotePrefix="0" xfId="424">
      <alignment horizontal="center" vertical="center" wrapText="1"/>
    </xf>
    <xf numFmtId="0" fontId="7" fillId="0" borderId="80" applyAlignment="1" pivotButton="0" quotePrefix="0" xfId="0">
      <alignment horizontal="center" vertical="center" wrapText="1"/>
    </xf>
    <xf numFmtId="0" fontId="7" fillId="0" borderId="67" applyAlignment="1" pivotButton="0" quotePrefix="0" xfId="0">
      <alignment horizontal="center" vertical="center" wrapText="1"/>
    </xf>
    <xf numFmtId="0" fontId="7" fillId="0" borderId="68" applyAlignment="1" pivotButton="0" quotePrefix="0" xfId="0">
      <alignment horizontal="center" vertical="center" wrapText="1"/>
    </xf>
    <xf numFmtId="0" fontId="1" fillId="0" borderId="75" applyAlignment="1" pivotButton="0" quotePrefix="0" xfId="0">
      <alignment horizontal="center" vertical="center" wrapText="1"/>
    </xf>
    <xf numFmtId="0" fontId="50" fillId="0" borderId="75" applyAlignment="1" pivotButton="0" quotePrefix="0" xfId="0">
      <alignment horizontal="center" vertical="center" wrapText="1"/>
    </xf>
    <xf numFmtId="0" fontId="50" fillId="0" borderId="60" applyAlignment="1" pivotButton="0" quotePrefix="0" xfId="0">
      <alignment horizontal="center" vertical="center" wrapText="1"/>
    </xf>
    <xf numFmtId="0" fontId="50" fillId="0" borderId="22" applyAlignment="1" pivotButton="0" quotePrefix="0" xfId="0">
      <alignment horizontal="center" vertical="center" wrapText="1"/>
    </xf>
    <xf numFmtId="0" fontId="1" fillId="0" borderId="87" applyAlignment="1" pivotButton="0" quotePrefix="0" xfId="0">
      <alignment horizontal="center" vertical="center" wrapText="1"/>
    </xf>
    <xf numFmtId="0" fontId="1" fillId="0" borderId="41" applyAlignment="1" pivotButton="0" quotePrefix="0" xfId="0">
      <alignment horizontal="center" vertical="center" wrapText="1"/>
    </xf>
    <xf numFmtId="0" fontId="1" fillId="0" borderId="70" applyAlignment="1" pivotButton="0" quotePrefix="0" xfId="0">
      <alignment horizontal="center" vertical="center" wrapText="1"/>
    </xf>
    <xf numFmtId="0" fontId="1" fillId="0" borderId="71" applyAlignment="1" pivotButton="0" quotePrefix="0" xfId="0">
      <alignment horizontal="center" vertical="center" wrapText="1"/>
    </xf>
    <xf numFmtId="0" fontId="7" fillId="0" borderId="17" applyAlignment="1" pivotButton="0" quotePrefix="0" xfId="377">
      <alignment horizontal="center" vertical="center"/>
    </xf>
    <xf numFmtId="0" fontId="7" fillId="0" borderId="95" applyAlignment="1" pivotButton="0" quotePrefix="0" xfId="424">
      <alignment horizontal="center" vertical="center" wrapText="1"/>
    </xf>
    <xf numFmtId="0" fontId="7" fillId="0" borderId="96" applyAlignment="1" pivotButton="0" quotePrefix="0" xfId="424">
      <alignment horizontal="center" vertical="center" wrapText="1"/>
    </xf>
    <xf numFmtId="0" fontId="75" fillId="0" borderId="0" applyAlignment="1" pivotButton="0" quotePrefix="0" xfId="377">
      <alignment horizontal="center" vertical="center"/>
    </xf>
    <xf numFmtId="0" fontId="75" fillId="0" borderId="0" applyAlignment="1" pivotButton="0" quotePrefix="0" xfId="0">
      <alignment horizontal="center" vertical="center" wrapText="1"/>
    </xf>
    <xf numFmtId="0" fontId="7" fillId="0" borderId="97" applyAlignment="1" pivotButton="0" quotePrefix="0" xfId="424">
      <alignment horizontal="center" vertical="center" wrapText="1"/>
    </xf>
    <xf numFmtId="0" fontId="7" fillId="0" borderId="98" applyAlignment="1" pivotButton="0" quotePrefix="0" xfId="424">
      <alignment horizontal="center" vertical="center" wrapText="1"/>
    </xf>
    <xf numFmtId="0" fontId="0" fillId="30" borderId="22" applyAlignment="1" pivotButton="0" quotePrefix="0" xfId="0">
      <alignment horizontal="center" vertical="center"/>
    </xf>
    <xf numFmtId="0" fontId="7" fillId="30" borderId="93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7" fillId="30" borderId="89" applyAlignment="1" pivotButton="0" quotePrefix="0" xfId="0">
      <alignment horizontal="center" vertical="center" wrapText="1"/>
    </xf>
    <xf numFmtId="0" fontId="7" fillId="30" borderId="6" applyAlignment="1" pivotButton="0" quotePrefix="0" xfId="0">
      <alignment horizontal="center" vertical="center"/>
    </xf>
    <xf numFmtId="0" fontId="0" fillId="30" borderId="35" applyAlignment="1" pivotButton="0" quotePrefix="0" xfId="0">
      <alignment horizontal="center" vertical="center"/>
    </xf>
    <xf numFmtId="0" fontId="7" fillId="30" borderId="69" applyAlignment="1" pivotButton="0" quotePrefix="0" xfId="0">
      <alignment horizontal="center" vertical="center"/>
    </xf>
    <xf numFmtId="0" fontId="7" fillId="0" borderId="31" applyAlignment="1" pivotButton="0" quotePrefix="0" xfId="431">
      <alignment horizontal="center" vertical="center"/>
    </xf>
    <xf numFmtId="0" fontId="7" fillId="0" borderId="21" applyAlignment="1" pivotButton="0" quotePrefix="0" xfId="431">
      <alignment horizontal="center" vertical="center"/>
    </xf>
    <xf numFmtId="0" fontId="7" fillId="0" borderId="43" applyAlignment="1" pivotButton="0" quotePrefix="0" xfId="431">
      <alignment horizontal="center" vertical="center"/>
    </xf>
    <xf numFmtId="0" fontId="7" fillId="0" borderId="17" applyAlignment="1" pivotButton="0" quotePrefix="0" xfId="431">
      <alignment horizontal="center" vertical="center"/>
    </xf>
    <xf numFmtId="0" fontId="7" fillId="0" borderId="28" applyAlignment="1" pivotButton="0" quotePrefix="0" xfId="431">
      <alignment horizontal="center" vertical="center"/>
    </xf>
    <xf numFmtId="0" fontId="7" fillId="0" borderId="86" applyAlignment="1" pivotButton="0" quotePrefix="0" xfId="0">
      <alignment horizontal="left" vertical="center" wrapText="1"/>
    </xf>
    <xf numFmtId="0" fontId="7" fillId="0" borderId="32" applyAlignment="1" pivotButton="0" quotePrefix="0" xfId="0">
      <alignment horizontal="left" vertical="center"/>
    </xf>
    <xf numFmtId="0" fontId="7" fillId="0" borderId="100" applyAlignment="1" pivotButton="0" quotePrefix="0" xfId="431">
      <alignment horizontal="center" vertical="center" wrapText="1"/>
    </xf>
    <xf numFmtId="0" fontId="7" fillId="0" borderId="6" applyAlignment="1" pivotButton="0" quotePrefix="0" xfId="431">
      <alignment horizontal="center" vertical="center" wrapText="1"/>
    </xf>
    <xf numFmtId="0" fontId="7" fillId="0" borderId="100" applyAlignment="1" pivotButton="0" quotePrefix="0" xfId="431">
      <alignment horizontal="center" vertical="center"/>
    </xf>
    <xf numFmtId="0" fontId="7" fillId="0" borderId="6" applyAlignment="1" pivotButton="0" quotePrefix="0" xfId="431">
      <alignment horizontal="center" vertical="center"/>
    </xf>
    <xf numFmtId="0" fontId="7" fillId="0" borderId="80" applyAlignment="1" pivotButton="0" quotePrefix="0" xfId="431">
      <alignment horizontal="center" vertical="center"/>
    </xf>
    <xf numFmtId="0" fontId="7" fillId="0" borderId="107" applyAlignment="1" pivotButton="0" quotePrefix="0" xfId="431">
      <alignment horizontal="center" vertical="center"/>
    </xf>
    <xf numFmtId="0" fontId="7" fillId="0" borderId="104" applyAlignment="1" pivotButton="0" quotePrefix="0" xfId="431">
      <alignment horizontal="center" vertical="center"/>
    </xf>
    <xf numFmtId="0" fontId="7" fillId="0" borderId="118" applyAlignment="1" pivotButton="0" quotePrefix="0" xfId="425">
      <alignment horizontal="center" vertical="center" wrapText="1"/>
    </xf>
    <xf numFmtId="0" fontId="7" fillId="0" borderId="119" applyAlignment="1" pivotButton="0" quotePrefix="0" xfId="425">
      <alignment horizontal="center" vertical="center"/>
    </xf>
    <xf numFmtId="0" fontId="7" fillId="0" borderId="94" applyAlignment="1" pivotButton="0" quotePrefix="0" xfId="431">
      <alignment horizontal="center" vertical="center"/>
    </xf>
    <xf numFmtId="0" fontId="7" fillId="0" borderId="110" applyAlignment="1" pivotButton="0" quotePrefix="0" xfId="431">
      <alignment horizontal="center" vertical="center"/>
    </xf>
    <xf numFmtId="0" fontId="7" fillId="0" borderId="101" applyAlignment="1" pivotButton="0" quotePrefix="0" xfId="431">
      <alignment horizontal="center" vertical="center"/>
    </xf>
    <xf numFmtId="0" fontId="7" fillId="30" borderId="95" applyAlignment="1" pivotButton="0" quotePrefix="0" xfId="0">
      <alignment horizontal="center" vertical="center" wrapText="1"/>
    </xf>
    <xf numFmtId="0" fontId="7" fillId="30" borderId="50" applyAlignment="1" pivotButton="0" quotePrefix="0" xfId="0">
      <alignment horizontal="center" vertical="center" wrapText="1"/>
    </xf>
    <xf numFmtId="0" fontId="7" fillId="30" borderId="96" applyAlignment="1" pivotButton="0" quotePrefix="0" xfId="0">
      <alignment horizontal="center" vertical="center" wrapText="1"/>
    </xf>
    <xf numFmtId="0" fontId="7" fillId="30" borderId="24" applyAlignment="1" pivotButton="0" quotePrefix="0" xfId="431">
      <alignment horizontal="center" vertical="center"/>
    </xf>
    <xf numFmtId="0" fontId="7" fillId="30" borderId="25" applyAlignment="1" pivotButton="0" quotePrefix="0" xfId="431">
      <alignment horizontal="center" vertical="center"/>
    </xf>
    <xf numFmtId="0" fontId="7" fillId="0" borderId="27" applyAlignment="1" pivotButton="0" quotePrefix="0" xfId="431">
      <alignment horizontal="center" vertical="center" wrapText="1"/>
    </xf>
    <xf numFmtId="0" fontId="7" fillId="0" borderId="116" applyAlignment="1" pivotButton="0" quotePrefix="0" xfId="431">
      <alignment horizontal="center" vertical="center" wrapText="1"/>
    </xf>
    <xf numFmtId="0" fontId="7" fillId="0" borderId="22" applyAlignment="1" pivotButton="0" quotePrefix="0" xfId="431">
      <alignment horizontal="center" vertical="center" wrapText="1"/>
    </xf>
    <xf numFmtId="0" fontId="7" fillId="0" borderId="117" applyAlignment="1" pivotButton="0" quotePrefix="0" xfId="431">
      <alignment horizontal="center" vertical="center" wrapText="1"/>
    </xf>
    <xf numFmtId="0" fontId="7" fillId="30" borderId="121" applyAlignment="1" pivotButton="0" quotePrefix="0" xfId="0">
      <alignment horizontal="left" vertical="center"/>
    </xf>
    <xf numFmtId="0" fontId="7" fillId="30" borderId="122" applyAlignment="1" pivotButton="0" quotePrefix="0" xfId="0">
      <alignment horizontal="left" vertical="center"/>
    </xf>
    <xf numFmtId="0" fontId="7" fillId="0" borderId="32" applyAlignment="1" pivotButton="0" quotePrefix="0" xfId="431">
      <alignment horizontal="center" vertical="center" wrapText="1"/>
    </xf>
    <xf numFmtId="0" fontId="7" fillId="0" borderId="2" applyAlignment="1" pivotButton="0" quotePrefix="0" xfId="431">
      <alignment horizontal="center" vertical="center" wrapText="1"/>
    </xf>
    <xf numFmtId="0" fontId="7" fillId="0" borderId="25" applyAlignment="1" pivotButton="0" quotePrefix="0" xfId="431">
      <alignment horizontal="center" vertical="center"/>
    </xf>
    <xf numFmtId="0" fontId="7" fillId="30" borderId="30" applyAlignment="1" pivotButton="0" quotePrefix="0" xfId="0">
      <alignment horizontal="center" vertical="center" wrapText="1"/>
    </xf>
    <xf numFmtId="0" fontId="7" fillId="30" borderId="38" applyAlignment="1" pivotButton="0" quotePrefix="0" xfId="0">
      <alignment horizontal="center" vertical="center" wrapText="1"/>
    </xf>
    <xf numFmtId="0" fontId="7" fillId="0" borderId="56" applyAlignment="1" pivotButton="0" quotePrefix="0" xfId="431">
      <alignment horizontal="center" vertical="center"/>
    </xf>
    <xf numFmtId="0" fontId="7" fillId="0" borderId="73" applyAlignment="1" pivotButton="0" quotePrefix="0" xfId="431">
      <alignment horizontal="center" vertical="center"/>
    </xf>
    <xf numFmtId="0" fontId="7" fillId="0" borderId="21" applyAlignment="1" pivotButton="0" quotePrefix="0" xfId="431">
      <alignment horizontal="center" vertical="center" wrapText="1"/>
    </xf>
    <xf numFmtId="0" fontId="7" fillId="0" borderId="74" applyAlignment="1" pivotButton="0" quotePrefix="0" xfId="431">
      <alignment horizontal="center" vertical="center" wrapText="1"/>
    </xf>
    <xf numFmtId="0" fontId="7" fillId="0" borderId="74" applyAlignment="1" pivotButton="0" quotePrefix="0" xfId="431">
      <alignment horizontal="center" vertical="center"/>
    </xf>
    <xf numFmtId="0" fontId="7" fillId="0" borderId="76" applyAlignment="1" pivotButton="0" quotePrefix="0" xfId="431">
      <alignment horizontal="center" vertical="center"/>
    </xf>
    <xf numFmtId="0" fontId="7" fillId="0" borderId="46" applyAlignment="1" pivotButton="0" quotePrefix="0" xfId="431">
      <alignment horizontal="center" vertical="center"/>
    </xf>
    <xf numFmtId="0" fontId="7" fillId="0" borderId="27" applyAlignment="1" pivotButton="0" quotePrefix="0" xfId="431">
      <alignment horizontal="center" vertical="center"/>
    </xf>
    <xf numFmtId="0" fontId="7" fillId="0" borderId="0" applyAlignment="1" pivotButton="0" quotePrefix="0" xfId="431">
      <alignment horizontal="center" vertical="center"/>
    </xf>
    <xf numFmtId="0" fontId="7" fillId="0" borderId="32" applyAlignment="1" pivotButton="0" quotePrefix="0" xfId="431">
      <alignment horizontal="center" vertical="center"/>
    </xf>
    <xf numFmtId="0" fontId="7" fillId="30" borderId="85" applyAlignment="1" pivotButton="0" quotePrefix="0" xfId="0">
      <alignment horizontal="center" vertical="center" wrapText="1"/>
    </xf>
    <xf numFmtId="0" fontId="7" fillId="30" borderId="18" applyAlignment="1" pivotButton="0" quotePrefix="0" xfId="0">
      <alignment horizontal="center" vertical="center" wrapText="1"/>
    </xf>
    <xf numFmtId="0" fontId="7" fillId="30" borderId="86" applyAlignment="1" pivotButton="0" quotePrefix="0" xfId="0">
      <alignment horizontal="center" vertical="center" wrapText="1"/>
    </xf>
    <xf numFmtId="0" fontId="7" fillId="0" borderId="18" applyAlignment="1" pivotButton="0" quotePrefix="0" xfId="431">
      <alignment horizontal="center" vertical="center"/>
    </xf>
    <xf numFmtId="0" fontId="7" fillId="0" borderId="70" applyAlignment="1" pivotButton="0" quotePrefix="0" xfId="431">
      <alignment horizontal="center" vertical="center"/>
    </xf>
    <xf numFmtId="0" fontId="7" fillId="0" borderId="68" applyAlignment="1" pivotButton="0" quotePrefix="0" xfId="431">
      <alignment horizontal="center" vertical="center" wrapText="1"/>
    </xf>
    <xf numFmtId="0" fontId="7" fillId="0" borderId="120" applyAlignment="1" pivotButton="0" quotePrefix="0" xfId="431">
      <alignment horizontal="center" vertical="center" wrapText="1"/>
    </xf>
    <xf numFmtId="0" fontId="7" fillId="30" borderId="129" applyAlignment="1" pivotButton="0" quotePrefix="0" xfId="423">
      <alignment horizontal="center" vertical="center" wrapText="1"/>
    </xf>
    <xf numFmtId="0" fontId="0" fillId="0" borderId="28" pivotButton="0" quotePrefix="0" xfId="0"/>
    <xf numFmtId="0" fontId="0" fillId="0" borderId="69" pivotButton="0" quotePrefix="0" xfId="0"/>
    <xf numFmtId="0" fontId="7" fillId="30" borderId="65" applyAlignment="1" pivotButton="0" quotePrefix="0" xfId="0">
      <alignment horizontal="center" wrapText="1"/>
    </xf>
    <xf numFmtId="0" fontId="7" fillId="30" borderId="127" applyAlignment="1" pivotButton="0" quotePrefix="0" xfId="0">
      <alignment horizontal="center" vertical="center" wrapText="1"/>
    </xf>
    <xf numFmtId="0" fontId="7" fillId="30" borderId="128" applyAlignment="1" pivotButton="0" quotePrefix="0" xfId="0">
      <alignment horizontal="center" vertical="center" wrapText="1"/>
    </xf>
    <xf numFmtId="0" fontId="0" fillId="0" borderId="16" pivotButton="0" quotePrefix="0" xfId="0"/>
    <xf numFmtId="0" fontId="0" fillId="0" borderId="70" pivotButton="0" quotePrefix="0" xfId="0"/>
    <xf numFmtId="0" fontId="0" fillId="0" borderId="71" pivotButton="0" quotePrefix="0" xfId="0"/>
    <xf numFmtId="0" fontId="0" fillId="0" borderId="72" pivotButton="0" quotePrefix="0" xfId="0"/>
    <xf numFmtId="0" fontId="0" fillId="0" borderId="31" pivotButton="0" quotePrefix="0" xfId="0"/>
    <xf numFmtId="0" fontId="0" fillId="0" borderId="67" pivotButton="0" quotePrefix="0" xfId="0"/>
    <xf numFmtId="0" fontId="0" fillId="0" borderId="18" pivotButton="0" quotePrefix="0" xfId="0"/>
    <xf numFmtId="0" fontId="0" fillId="0" borderId="32" pivotButton="0" quotePrefix="0" xfId="0"/>
    <xf numFmtId="0" fontId="0" fillId="0" borderId="37" pivotButton="0" quotePrefix="0" xfId="0"/>
    <xf numFmtId="0" fontId="0" fillId="0" borderId="92" pivotButton="0" quotePrefix="0" xfId="0"/>
    <xf numFmtId="0" fontId="0" fillId="0" borderId="21" pivotButton="0" quotePrefix="0" xfId="0"/>
    <xf numFmtId="0" fontId="0" fillId="0" borderId="68" pivotButton="0" quotePrefix="0" xfId="0"/>
    <xf numFmtId="0" fontId="0" fillId="0" borderId="103" pivotButton="0" quotePrefix="0" xfId="0"/>
    <xf numFmtId="0" fontId="0" fillId="0" borderId="58" pivotButton="0" quotePrefix="0" xfId="0"/>
    <xf numFmtId="164" fontId="7" fillId="0" borderId="0" applyAlignment="1" pivotButton="0" quotePrefix="0" xfId="0">
      <alignment vertical="center" shrinkToFit="1"/>
    </xf>
    <xf numFmtId="164" fontId="7" fillId="0" borderId="0" applyAlignment="1" pivotButton="0" quotePrefix="0" xfId="0">
      <alignment vertical="center"/>
    </xf>
    <xf numFmtId="164" fontId="12" fillId="0" borderId="0" applyAlignment="1" pivotButton="0" quotePrefix="0" xfId="0">
      <alignment vertical="center" shrinkToFit="1"/>
    </xf>
    <xf numFmtId="164" fontId="12" fillId="0" borderId="0" applyAlignment="1" pivotButton="0" quotePrefix="0" xfId="0">
      <alignment vertical="center"/>
    </xf>
    <xf numFmtId="164" fontId="12" fillId="30" borderId="0" applyAlignment="1" pivotButton="0" quotePrefix="0" xfId="0">
      <alignment vertical="center"/>
    </xf>
    <xf numFmtId="164" fontId="12" fillId="0" borderId="18" applyAlignment="1" pivotButton="0" quotePrefix="0" xfId="0">
      <alignment vertical="center" shrinkToFit="1"/>
    </xf>
    <xf numFmtId="164" fontId="7" fillId="0" borderId="0" applyAlignment="1" pivotButton="0" quotePrefix="0" xfId="0">
      <alignment horizontal="center" vertical="center"/>
    </xf>
    <xf numFmtId="164" fontId="7" fillId="0" borderId="18" applyAlignment="1" pivotButton="0" quotePrefix="0" xfId="0">
      <alignment vertical="center" shrinkToFit="1"/>
    </xf>
    <xf numFmtId="164" fontId="7" fillId="47" borderId="0" applyAlignment="1" pivotButton="0" quotePrefix="0" xfId="0">
      <alignment vertical="center"/>
    </xf>
    <xf numFmtId="164" fontId="7" fillId="47" borderId="16" applyAlignment="1" pivotButton="0" quotePrefix="0" xfId="0">
      <alignment vertical="center"/>
    </xf>
    <xf numFmtId="164" fontId="7" fillId="47" borderId="4" applyAlignment="1" pivotButton="0" quotePrefix="0" xfId="0">
      <alignment vertical="center"/>
    </xf>
    <xf numFmtId="0" fontId="0" fillId="0" borderId="73" pivotButton="0" quotePrefix="0" xfId="0"/>
    <xf numFmtId="0" fontId="0" fillId="0" borderId="39" pivotButton="0" quotePrefix="0" xfId="0"/>
    <xf numFmtId="0" fontId="0" fillId="0" borderId="105" pivotButton="0" quotePrefix="0" xfId="0"/>
    <xf numFmtId="164" fontId="7" fillId="30" borderId="18" applyAlignment="1" pivotButton="0" quotePrefix="0" xfId="0">
      <alignment horizontal="center" vertical="center"/>
    </xf>
    <xf numFmtId="164" fontId="7" fillId="30" borderId="0" applyAlignment="1" pivotButton="0" quotePrefix="0" xfId="0">
      <alignment horizontal="center" vertical="center"/>
    </xf>
    <xf numFmtId="164" fontId="7" fillId="30" borderId="16" applyAlignment="1" pivotButton="0" quotePrefix="0" xfId="0">
      <alignment horizontal="center" vertical="center"/>
    </xf>
    <xf numFmtId="164" fontId="12" fillId="30" borderId="18" applyAlignment="1" pivotButton="0" quotePrefix="0" xfId="0">
      <alignment horizontal="center" vertical="center"/>
    </xf>
    <xf numFmtId="164" fontId="12" fillId="30" borderId="0" applyAlignment="1" pivotButton="0" quotePrefix="0" xfId="0">
      <alignment horizontal="center" vertical="center"/>
    </xf>
    <xf numFmtId="164" fontId="12" fillId="30" borderId="16" applyAlignment="1" pivotButton="0" quotePrefix="0" xfId="0">
      <alignment horizontal="center" vertical="center"/>
    </xf>
    <xf numFmtId="164" fontId="7" fillId="47" borderId="0" applyAlignment="1" pivotButton="0" quotePrefix="0" xfId="0">
      <alignment horizontal="center" vertical="center"/>
    </xf>
    <xf numFmtId="164" fontId="7" fillId="47" borderId="16" applyAlignment="1" pivotButton="0" quotePrefix="0" xfId="0">
      <alignment horizontal="center" vertical="center"/>
    </xf>
    <xf numFmtId="164" fontId="7" fillId="30" borderId="19" applyAlignment="1" pivotButton="0" quotePrefix="0" xfId="0">
      <alignment horizontal="center" vertical="center"/>
    </xf>
    <xf numFmtId="164" fontId="7" fillId="47" borderId="4" applyAlignment="1" pivotButton="0" quotePrefix="0" xfId="0">
      <alignment horizontal="center" vertical="center"/>
    </xf>
    <xf numFmtId="0" fontId="0" fillId="0" borderId="56" pivotButton="0" quotePrefix="0" xfId="0"/>
    <xf numFmtId="0" fontId="7" fillId="0" borderId="127" applyAlignment="1" pivotButton="0" quotePrefix="0" xfId="0">
      <alignment horizontal="center" vertical="center" wrapText="1"/>
    </xf>
    <xf numFmtId="0" fontId="7" fillId="0" borderId="127" applyAlignment="1" pivotButton="0" quotePrefix="0" xfId="424">
      <alignment horizontal="center" vertical="center" wrapText="1"/>
    </xf>
    <xf numFmtId="0" fontId="7" fillId="0" borderId="129" applyAlignment="1" pivotButton="0" quotePrefix="0" xfId="0">
      <alignment horizontal="center" vertical="center" wrapText="1"/>
    </xf>
    <xf numFmtId="0" fontId="0" fillId="0" borderId="46" pivotButton="0" quotePrefix="0" xfId="0"/>
    <xf numFmtId="0" fontId="0" fillId="0" borderId="42" pivotButton="0" quotePrefix="0" xfId="0"/>
    <xf numFmtId="164" fontId="7" fillId="0" borderId="18" applyAlignment="1" pivotButton="0" quotePrefix="0" xfId="0">
      <alignment horizontal="center" vertical="center"/>
    </xf>
    <xf numFmtId="164" fontId="7" fillId="0" borderId="0" applyAlignment="1" pivotButton="0" quotePrefix="0" xfId="0">
      <alignment horizontal="center" vertical="center" wrapText="1"/>
    </xf>
    <xf numFmtId="164" fontId="7" fillId="0" borderId="0" applyAlignment="1" pivotButton="0" quotePrefix="0" xfId="424">
      <alignment horizontal="center" vertical="center" wrapText="1"/>
    </xf>
    <xf numFmtId="164" fontId="7" fillId="0" borderId="16" applyAlignment="1" pivotButton="0" quotePrefix="0" xfId="0">
      <alignment horizontal="center" vertical="center" wrapText="1"/>
    </xf>
    <xf numFmtId="164" fontId="7" fillId="0" borderId="16" applyAlignment="1" pivotButton="0" quotePrefix="0" xfId="0">
      <alignment horizontal="center" vertical="center"/>
    </xf>
    <xf numFmtId="164" fontId="12" fillId="0" borderId="18" applyAlignment="1" pivotButton="0" quotePrefix="0" xfId="0">
      <alignment horizontal="center" vertical="center"/>
    </xf>
    <xf numFmtId="164" fontId="12" fillId="0" borderId="0" applyAlignment="1" pivotButton="0" quotePrefix="0" xfId="0">
      <alignment horizontal="center" vertical="center"/>
    </xf>
    <xf numFmtId="164" fontId="12" fillId="0" borderId="16" applyAlignment="1" pivotButton="0" quotePrefix="0" xfId="0">
      <alignment horizontal="center" vertical="center"/>
    </xf>
    <xf numFmtId="164" fontId="68" fillId="0" borderId="18" applyAlignment="1" pivotButton="0" quotePrefix="0" xfId="0">
      <alignment horizontal="center" vertical="center"/>
    </xf>
    <xf numFmtId="164" fontId="68" fillId="47" borderId="0" applyAlignment="1" pivotButton="0" quotePrefix="0" xfId="0">
      <alignment horizontal="center" vertical="center"/>
    </xf>
    <xf numFmtId="164" fontId="68" fillId="47" borderId="16" applyAlignment="1" pivotButton="0" quotePrefix="0" xfId="0">
      <alignment horizontal="center" vertical="center"/>
    </xf>
    <xf numFmtId="0" fontId="7" fillId="0" borderId="110" applyAlignment="1" pivotButton="0" quotePrefix="0" xfId="0">
      <alignment horizontal="center" vertical="center"/>
    </xf>
    <xf numFmtId="0" fontId="0" fillId="0" borderId="76" pivotButton="0" quotePrefix="0" xfId="0"/>
    <xf numFmtId="0" fontId="0" fillId="0" borderId="79" pivotButton="0" quotePrefix="0" xfId="0"/>
    <xf numFmtId="0" fontId="0" fillId="0" borderId="59" pivotButton="0" quotePrefix="0" xfId="0"/>
    <xf numFmtId="0" fontId="0" fillId="0" borderId="24" pivotButton="0" quotePrefix="0" xfId="0"/>
    <xf numFmtId="0" fontId="0" fillId="0" borderId="89" pivotButton="0" quotePrefix="0" xfId="0"/>
    <xf numFmtId="0" fontId="0" fillId="0" borderId="27" pivotButton="0" quotePrefix="0" xfId="0"/>
    <xf numFmtId="164" fontId="7" fillId="0" borderId="18" applyAlignment="1" pivotButton="0" quotePrefix="0" xfId="0">
      <alignment vertical="center"/>
    </xf>
    <xf numFmtId="164" fontId="7" fillId="0" borderId="0" applyAlignment="1" pivotButton="0" quotePrefix="0" xfId="0">
      <alignment vertical="center" wrapText="1"/>
    </xf>
    <xf numFmtId="164" fontId="7" fillId="0" borderId="16" applyAlignment="1" pivotButton="0" quotePrefix="0" xfId="0">
      <alignment vertical="center" wrapText="1"/>
    </xf>
    <xf numFmtId="164" fontId="7" fillId="0" borderId="16" applyAlignment="1" pivotButton="0" quotePrefix="0" xfId="0">
      <alignment vertical="center"/>
    </xf>
    <xf numFmtId="164" fontId="12" fillId="30" borderId="18" applyAlignment="1" pivotButton="0" quotePrefix="0" xfId="0">
      <alignment vertical="center"/>
    </xf>
    <xf numFmtId="164" fontId="12" fillId="30" borderId="16" applyAlignment="1" pivotButton="0" quotePrefix="0" xfId="0">
      <alignment vertical="center"/>
    </xf>
    <xf numFmtId="164" fontId="12" fillId="0" borderId="18" applyAlignment="1" pivotButton="0" quotePrefix="0" xfId="0">
      <alignment vertical="center"/>
    </xf>
    <xf numFmtId="164" fontId="68" fillId="0" borderId="18" applyAlignment="1" pivotButton="0" quotePrefix="0" xfId="0">
      <alignment vertical="center"/>
    </xf>
    <xf numFmtId="164" fontId="68" fillId="47" borderId="0" applyAlignment="1" pivotButton="0" quotePrefix="0" xfId="0">
      <alignment horizontal="right" vertical="center"/>
    </xf>
    <xf numFmtId="164" fontId="68" fillId="47" borderId="0" applyAlignment="1" pivotButton="0" quotePrefix="0" xfId="0">
      <alignment vertical="center"/>
    </xf>
    <xf numFmtId="164" fontId="68" fillId="47" borderId="16" applyAlignment="1" pivotButton="0" quotePrefix="0" xfId="0">
      <alignment vertical="center"/>
    </xf>
    <xf numFmtId="164" fontId="68" fillId="47" borderId="4" applyAlignment="1" pivotButton="0" quotePrefix="0" xfId="0">
      <alignment vertical="center"/>
    </xf>
    <xf numFmtId="164" fontId="68" fillId="47" borderId="4" applyAlignment="1" pivotButton="0" quotePrefix="0" xfId="0">
      <alignment horizontal="right" vertical="center"/>
    </xf>
    <xf numFmtId="164" fontId="68" fillId="47" borderId="23" applyAlignment="1" pivotButton="0" quotePrefix="0" xfId="0">
      <alignment vertical="center"/>
    </xf>
    <xf numFmtId="0" fontId="7" fillId="0" borderId="131" applyAlignment="1" pivotButton="0" quotePrefix="0" xfId="0">
      <alignment horizontal="center" vertical="center"/>
    </xf>
    <xf numFmtId="0" fontId="0" fillId="0" borderId="88" pivotButton="0" quotePrefix="0" xfId="0"/>
    <xf numFmtId="0" fontId="0" fillId="0" borderId="48" pivotButton="0" quotePrefix="0" xfId="0"/>
    <xf numFmtId="0" fontId="0" fillId="0" borderId="41" pivotButton="0" quotePrefix="0" xfId="0"/>
    <xf numFmtId="0" fontId="0" fillId="0" borderId="87" pivotButton="0" quotePrefix="0" xfId="0"/>
    <xf numFmtId="0" fontId="7" fillId="0" borderId="22" applyAlignment="1" pivotButton="0" quotePrefix="0" xfId="424">
      <alignment horizontal="center" vertical="center" wrapText="1"/>
    </xf>
    <xf numFmtId="0" fontId="0" fillId="0" borderId="132" pivotButton="0" quotePrefix="0" xfId="0"/>
    <xf numFmtId="0" fontId="0" fillId="0" borderId="130" pivotButton="0" quotePrefix="0" xfId="0"/>
    <xf numFmtId="0" fontId="0" fillId="0" borderId="86" pivotButton="0" quotePrefix="0" xfId="0"/>
    <xf numFmtId="0" fontId="0" fillId="0" borderId="133" pivotButton="0" quotePrefix="0" xfId="0"/>
    <xf numFmtId="164" fontId="7" fillId="30" borderId="57" applyAlignment="1" pivotButton="0" quotePrefix="0" xfId="0">
      <alignment horizontal="center" vertical="center"/>
    </xf>
    <xf numFmtId="0" fontId="0" fillId="0" borderId="57" pivotButton="0" quotePrefix="0" xfId="0"/>
    <xf numFmtId="164" fontId="7" fillId="30" borderId="58" applyAlignment="1" pivotButton="0" quotePrefix="0" xfId="0">
      <alignment horizontal="center" vertical="center"/>
    </xf>
    <xf numFmtId="164" fontId="7" fillId="30" borderId="18" applyAlignment="1" pivotButton="0" quotePrefix="0" xfId="0">
      <alignment vertical="center"/>
    </xf>
    <xf numFmtId="164" fontId="7" fillId="30" borderId="0" applyAlignment="1" pivotButton="0" quotePrefix="0" xfId="0">
      <alignment vertical="center"/>
    </xf>
    <xf numFmtId="164" fontId="7" fillId="30" borderId="49" applyAlignment="1" pivotButton="0" quotePrefix="0" xfId="0">
      <alignment vertical="center"/>
    </xf>
    <xf numFmtId="164" fontId="7" fillId="49" borderId="0" applyAlignment="1" pivotButton="0" quotePrefix="0" xfId="0">
      <alignment horizontal="center" vertical="center"/>
    </xf>
    <xf numFmtId="164" fontId="7" fillId="49" borderId="16" applyAlignment="1" pivotButton="0" quotePrefix="0" xfId="0">
      <alignment horizontal="center" vertical="center"/>
    </xf>
    <xf numFmtId="164" fontId="12" fillId="0" borderId="19" applyAlignment="1" pivotButton="0" quotePrefix="0" xfId="0">
      <alignment horizontal="center" vertical="center"/>
    </xf>
    <xf numFmtId="0" fontId="0" fillId="0" borderId="4" pivotButton="0" quotePrefix="0" xfId="0"/>
    <xf numFmtId="164" fontId="12" fillId="47" borderId="4" applyAlignment="1" pivotButton="0" quotePrefix="0" xfId="0">
      <alignment horizontal="center" vertical="center"/>
    </xf>
    <xf numFmtId="164" fontId="12" fillId="0" borderId="19" applyAlignment="1" pivotButton="0" quotePrefix="0" xfId="0">
      <alignment vertical="center"/>
    </xf>
    <xf numFmtId="164" fontId="12" fillId="47" borderId="4" applyAlignment="1" pivotButton="0" quotePrefix="0" xfId="0">
      <alignment vertical="center"/>
    </xf>
    <xf numFmtId="164" fontId="12" fillId="47" borderId="55" applyAlignment="1" pivotButton="0" quotePrefix="0" xfId="0">
      <alignment vertical="center"/>
    </xf>
    <xf numFmtId="0" fontId="7" fillId="30" borderId="122" applyAlignment="1" pivotButton="0" quotePrefix="0" xfId="424">
      <alignment horizontal="center" vertical="center" wrapText="1"/>
    </xf>
    <xf numFmtId="0" fontId="7" fillId="0" borderId="135" applyAlignment="1" pivotButton="0" quotePrefix="0" xfId="0">
      <alignment horizontal="center" vertical="center" wrapText="1"/>
    </xf>
    <xf numFmtId="0" fontId="7" fillId="30" borderId="134" applyAlignment="1" pivotButton="0" quotePrefix="0" xfId="424">
      <alignment horizontal="center" vertical="center" wrapText="1"/>
    </xf>
    <xf numFmtId="0" fontId="0" fillId="0" borderId="30" pivotButton="0" quotePrefix="0" xfId="0"/>
    <xf numFmtId="0" fontId="0" fillId="0" borderId="31" applyProtection="1" pivotButton="0" quotePrefix="0" xfId="0">
      <protection locked="1" hidden="1"/>
    </xf>
    <xf numFmtId="0" fontId="0" fillId="0" borderId="25" pivotButton="0" quotePrefix="0" xfId="0"/>
    <xf numFmtId="0" fontId="0" fillId="0" borderId="92" applyProtection="1" pivotButton="0" quotePrefix="0" xfId="0">
      <protection locked="1" hidden="1"/>
    </xf>
    <xf numFmtId="0" fontId="0" fillId="0" borderId="38" pivotButton="0" quotePrefix="0" xfId="0"/>
    <xf numFmtId="168" fontId="7" fillId="30" borderId="18" applyAlignment="1" pivotButton="0" quotePrefix="0" xfId="0">
      <alignment vertical="center"/>
    </xf>
    <xf numFmtId="168" fontId="7" fillId="30" borderId="0" applyAlignment="1" pivotButton="0" quotePrefix="0" xfId="0">
      <alignment vertical="center"/>
    </xf>
    <xf numFmtId="168" fontId="68" fillId="47" borderId="0" applyAlignment="1" pivotButton="0" quotePrefix="0" xfId="437">
      <alignment horizontal="right" vertical="center"/>
    </xf>
    <xf numFmtId="168" fontId="7" fillId="0" borderId="0" applyAlignment="1" pivotButton="0" quotePrefix="0" xfId="0">
      <alignment vertical="center"/>
    </xf>
    <xf numFmtId="168" fontId="94" fillId="47" borderId="0" applyAlignment="1" pivotButton="0" quotePrefix="0" xfId="437">
      <alignment vertical="center"/>
    </xf>
    <xf numFmtId="168" fontId="7" fillId="47" borderId="0" applyAlignment="1" pivotButton="0" quotePrefix="0" xfId="0">
      <alignment vertical="center"/>
    </xf>
    <xf numFmtId="168" fontId="68" fillId="47" borderId="16" applyAlignment="1" pivotButton="0" quotePrefix="0" xfId="437">
      <alignment horizontal="right" vertical="center"/>
    </xf>
    <xf numFmtId="168" fontId="68" fillId="47" borderId="4" applyAlignment="1" pivotButton="0" quotePrefix="0" xfId="437">
      <alignment horizontal="right" vertical="center"/>
    </xf>
    <xf numFmtId="168" fontId="94" fillId="47" borderId="4" applyAlignment="1" pivotButton="0" quotePrefix="0" xfId="437">
      <alignment vertical="center"/>
    </xf>
    <xf numFmtId="168" fontId="7" fillId="47" borderId="4" applyAlignment="1" pivotButton="0" quotePrefix="0" xfId="0">
      <alignment vertical="center"/>
    </xf>
    <xf numFmtId="168" fontId="68" fillId="47" borderId="23" applyAlignment="1" pivotButton="0" quotePrefix="0" xfId="437">
      <alignment horizontal="right" vertical="center"/>
    </xf>
    <xf numFmtId="0" fontId="7" fillId="30" borderId="118" applyAlignment="1" pivotButton="0" quotePrefix="0" xfId="424">
      <alignment horizontal="center" vertical="center" wrapText="1"/>
    </xf>
    <xf numFmtId="0" fontId="7" fillId="30" borderId="135" applyAlignment="1" pivotButton="0" quotePrefix="0" xfId="0">
      <alignment horizontal="center" vertical="center" wrapText="1"/>
    </xf>
    <xf numFmtId="0" fontId="0" fillId="0" borderId="17" pivotButton="0" quotePrefix="0" xfId="0"/>
    <xf numFmtId="0" fontId="7" fillId="30" borderId="136" applyAlignment="1" pivotButton="0" quotePrefix="0" xfId="424">
      <alignment horizontal="center" vertical="center" wrapText="1"/>
    </xf>
    <xf numFmtId="0" fontId="0" fillId="0" borderId="50" pivotButton="0" quotePrefix="0" xfId="0"/>
    <xf numFmtId="0" fontId="0" fillId="0" borderId="98" pivotButton="0" quotePrefix="0" xfId="0"/>
    <xf numFmtId="0" fontId="0" fillId="0" borderId="96" pivotButton="0" quotePrefix="0" xfId="0"/>
    <xf numFmtId="164" fontId="7" fillId="30" borderId="4" applyAlignment="1" pivotButton="0" quotePrefix="0" xfId="0">
      <alignment vertical="center"/>
    </xf>
    <xf numFmtId="164" fontId="7" fillId="0" borderId="4" applyAlignment="1" pivotButton="0" quotePrefix="0" xfId="0">
      <alignment vertical="center"/>
    </xf>
    <xf numFmtId="165" fontId="7" fillId="0" borderId="0" applyAlignment="1" pivotButton="0" quotePrefix="0" xfId="0">
      <alignment horizontal="center" vertical="center"/>
    </xf>
    <xf numFmtId="165" fontId="75" fillId="0" borderId="0" applyAlignment="1" pivotButton="0" quotePrefix="0" xfId="0">
      <alignment horizontal="center" vertical="center"/>
    </xf>
    <xf numFmtId="165" fontId="75" fillId="0" borderId="0" applyAlignment="1" pivotButton="0" quotePrefix="0" xfId="0">
      <alignment horizontal="center" vertical="center" shrinkToFit="1"/>
    </xf>
    <xf numFmtId="165" fontId="7" fillId="0" borderId="0" applyAlignment="1" pivotButton="0" quotePrefix="0" xfId="0">
      <alignment horizontal="left" vertical="center"/>
    </xf>
    <xf numFmtId="165" fontId="7" fillId="0" borderId="0" applyAlignment="1" pivotButton="0" quotePrefix="0" xfId="0">
      <alignment horizontal="right" vertical="center"/>
    </xf>
    <xf numFmtId="0" fontId="7" fillId="0" borderId="129" applyAlignment="1" pivotButton="0" quotePrefix="0" xfId="424">
      <alignment horizontal="center" vertical="center" wrapText="1"/>
    </xf>
    <xf numFmtId="3" fontId="7" fillId="0" borderId="137" applyAlignment="1" pivotButton="0" quotePrefix="0" xfId="0">
      <alignment horizontal="center" vertical="center" wrapText="1"/>
    </xf>
    <xf numFmtId="3" fontId="7" fillId="0" borderId="127" applyAlignment="1" pivotButton="0" quotePrefix="0" xfId="0">
      <alignment horizontal="center" vertical="center" wrapText="1"/>
    </xf>
    <xf numFmtId="165" fontId="7" fillId="0" borderId="122" applyAlignment="1" pivotButton="0" quotePrefix="0" xfId="424">
      <alignment horizontal="center" vertical="center" wrapText="1"/>
    </xf>
    <xf numFmtId="0" fontId="0" fillId="0" borderId="106" pivotButton="0" quotePrefix="0" xfId="0"/>
    <xf numFmtId="164" fontId="65" fillId="0" borderId="0" applyAlignment="1" pivotButton="0" quotePrefix="0" xfId="0">
      <alignment horizontal="left" vertical="center"/>
    </xf>
    <xf numFmtId="164" fontId="65" fillId="0" borderId="0" applyAlignment="1" pivotButton="0" quotePrefix="0" xfId="0">
      <alignment vertical="center"/>
    </xf>
    <xf numFmtId="164" fontId="7" fillId="47" borderId="0" applyAlignment="1" pivotButton="0" quotePrefix="0" xfId="432">
      <alignment vertical="center"/>
    </xf>
    <xf numFmtId="164" fontId="7" fillId="47" borderId="16" applyAlignment="1" pivotButton="0" quotePrefix="0" xfId="432">
      <alignment vertical="center"/>
    </xf>
    <xf numFmtId="164" fontId="7" fillId="47" borderId="23" applyAlignment="1" pivotButton="0" quotePrefix="0" xfId="432">
      <alignment vertical="center"/>
    </xf>
    <xf numFmtId="0" fontId="0" fillId="0" borderId="0" applyProtection="1" pivotButton="0" quotePrefix="0" xfId="0">
      <protection locked="1" hidden="1"/>
    </xf>
    <xf numFmtId="0" fontId="86" fillId="30" borderId="129" applyAlignment="1" applyProtection="1" pivotButton="0" quotePrefix="0" xfId="424">
      <alignment horizontal="center" vertical="center" wrapText="1"/>
      <protection locked="1" hidden="1"/>
    </xf>
    <xf numFmtId="0" fontId="0" fillId="0" borderId="28" applyProtection="1" pivotButton="0" quotePrefix="0" xfId="0">
      <protection locked="1" hidden="1"/>
    </xf>
    <xf numFmtId="0" fontId="86" fillId="30" borderId="110" applyAlignment="1" applyProtection="1" pivotButton="0" quotePrefix="0" xfId="0">
      <alignment horizontal="center" vertical="center"/>
      <protection locked="1" hidden="1"/>
    </xf>
    <xf numFmtId="0" fontId="0" fillId="0" borderId="56" applyProtection="1" pivotButton="0" quotePrefix="0" xfId="0">
      <protection locked="1" hidden="1"/>
    </xf>
    <xf numFmtId="0" fontId="0" fillId="0" borderId="76" applyProtection="1" pivotButton="0" quotePrefix="0" xfId="0">
      <protection locked="1" hidden="1"/>
    </xf>
    <xf numFmtId="0" fontId="86" fillId="30" borderId="110" applyAlignment="1" applyProtection="1" pivotButton="0" quotePrefix="0" xfId="424">
      <alignment horizontal="center" vertical="center" wrapText="1"/>
      <protection locked="1" hidden="1"/>
    </xf>
    <xf numFmtId="0" fontId="86" fillId="30" borderId="134" applyAlignment="1" applyProtection="1" pivotButton="0" quotePrefix="0" xfId="424">
      <alignment horizontal="center" vertical="center" wrapText="1"/>
      <protection locked="1" hidden="1"/>
    </xf>
    <xf numFmtId="0" fontId="0" fillId="0" borderId="73" applyProtection="1" pivotButton="0" quotePrefix="0" xfId="0">
      <protection locked="1" hidden="1"/>
    </xf>
    <xf numFmtId="0" fontId="0" fillId="0" borderId="16" applyProtection="1" pivotButton="0" quotePrefix="0" xfId="0">
      <protection locked="1" hidden="1"/>
    </xf>
    <xf numFmtId="0" fontId="0" fillId="0" borderId="87" applyProtection="1" pivotButton="0" quotePrefix="0" xfId="0">
      <protection locked="1" hidden="1"/>
    </xf>
    <xf numFmtId="0" fontId="0" fillId="0" borderId="41" applyProtection="1" pivotButton="0" quotePrefix="0" xfId="0">
      <protection locked="1" hidden="1"/>
    </xf>
    <xf numFmtId="0" fontId="0" fillId="0" borderId="18" applyProtection="1" pivotButton="0" quotePrefix="0" xfId="0">
      <protection locked="1" hidden="1"/>
    </xf>
    <xf numFmtId="0" fontId="86" fillId="30" borderId="60" applyAlignment="1" applyProtection="1" pivotButton="0" quotePrefix="0" xfId="424">
      <alignment horizontal="center" vertical="center" wrapText="1"/>
      <protection locked="1" hidden="1"/>
    </xf>
    <xf numFmtId="0" fontId="0" fillId="0" borderId="30" applyProtection="1" pivotButton="0" quotePrefix="0" xfId="0">
      <protection locked="1" hidden="1"/>
    </xf>
    <xf numFmtId="0" fontId="86" fillId="0" borderId="60" applyAlignment="1" applyProtection="1" pivotButton="0" quotePrefix="0" xfId="0">
      <alignment horizontal="center" vertical="center" wrapText="1"/>
      <protection locked="1" hidden="1"/>
    </xf>
    <xf numFmtId="0" fontId="86" fillId="0" borderId="100" applyAlignment="1" applyProtection="1" pivotButton="0" quotePrefix="0" xfId="0">
      <alignment horizontal="center" vertical="center" wrapText="1"/>
      <protection locked="1" hidden="1"/>
    </xf>
    <xf numFmtId="0" fontId="0" fillId="0" borderId="104" applyProtection="1" pivotButton="0" quotePrefix="0" xfId="0">
      <protection locked="1" hidden="1"/>
    </xf>
    <xf numFmtId="0" fontId="0" fillId="0" borderId="103" applyProtection="1" pivotButton="0" quotePrefix="0" xfId="0">
      <protection locked="1" hidden="1"/>
    </xf>
    <xf numFmtId="0" fontId="0" fillId="0" borderId="70" applyProtection="1" pivotButton="0" quotePrefix="0" xfId="0">
      <protection locked="1" hidden="1"/>
    </xf>
    <xf numFmtId="0" fontId="0" fillId="0" borderId="71" applyProtection="1" pivotButton="0" quotePrefix="0" xfId="0">
      <protection locked="1" hidden="1"/>
    </xf>
    <xf numFmtId="0" fontId="0" fillId="0" borderId="46" applyProtection="1" pivotButton="0" quotePrefix="0" xfId="0">
      <protection locked="1" hidden="1"/>
    </xf>
    <xf numFmtId="0" fontId="0" fillId="0" borderId="39" applyProtection="1" pivotButton="0" quotePrefix="0" xfId="0">
      <protection locked="1" hidden="1"/>
    </xf>
    <xf numFmtId="0" fontId="0" fillId="0" borderId="67" applyProtection="1" pivotButton="0" quotePrefix="0" xfId="0">
      <protection locked="1" hidden="1"/>
    </xf>
    <xf numFmtId="0" fontId="0" fillId="0" borderId="79" applyProtection="1" pivotButton="0" quotePrefix="0" xfId="0">
      <protection locked="1" hidden="1"/>
    </xf>
    <xf numFmtId="0" fontId="0" fillId="0" borderId="59" applyProtection="1" pivotButton="0" quotePrefix="0" xfId="0">
      <protection locked="1" hidden="1"/>
    </xf>
    <xf numFmtId="0" fontId="0" fillId="0" borderId="72" applyProtection="1" pivotButton="0" quotePrefix="0" xfId="0">
      <protection locked="1" hidden="1"/>
    </xf>
    <xf numFmtId="0" fontId="0" fillId="0" borderId="105" applyProtection="1" pivotButton="0" quotePrefix="0" xfId="0">
      <protection locked="1" hidden="1"/>
    </xf>
    <xf numFmtId="0" fontId="0" fillId="0" borderId="32" applyProtection="1" pivotButton="0" quotePrefix="0" xfId="0">
      <protection locked="1" hidden="1"/>
    </xf>
    <xf numFmtId="0" fontId="0" fillId="0" borderId="37" applyProtection="1" pivotButton="0" quotePrefix="0" xfId="0">
      <protection locked="1" hidden="1"/>
    </xf>
    <xf numFmtId="0" fontId="0" fillId="0" borderId="89" applyProtection="1" pivotButton="0" quotePrefix="0" xfId="0">
      <protection locked="1" hidden="1"/>
    </xf>
    <xf numFmtId="0" fontId="0" fillId="0" borderId="21" applyProtection="1" pivotButton="0" quotePrefix="0" xfId="0">
      <protection locked="1" hidden="1"/>
    </xf>
    <xf numFmtId="0" fontId="0" fillId="0" borderId="27" applyProtection="1" pivotButton="0" quotePrefix="0" xfId="0">
      <protection locked="1" hidden="1"/>
    </xf>
    <xf numFmtId="0" fontId="0" fillId="0" borderId="106" applyProtection="1" pivotButton="0" quotePrefix="0" xfId="0">
      <protection locked="1" hidden="1"/>
    </xf>
    <xf numFmtId="0" fontId="0" fillId="0" borderId="38" applyProtection="1" pivotButton="0" quotePrefix="0" xfId="0">
      <protection locked="1" hidden="1"/>
    </xf>
    <xf numFmtId="0" fontId="0" fillId="0" borderId="58" applyProtection="1" pivotButton="0" quotePrefix="0" xfId="0">
      <protection locked="1" hidden="1"/>
    </xf>
    <xf numFmtId="164" fontId="68" fillId="30" borderId="0" applyAlignment="1" applyProtection="1" pivotButton="0" quotePrefix="0" xfId="0">
      <alignment horizontal="right" vertical="center"/>
      <protection locked="1" hidden="1"/>
    </xf>
    <xf numFmtId="164" fontId="68" fillId="0" borderId="0" applyAlignment="1" pivotButton="0" quotePrefix="0" xfId="0">
      <alignment vertical="center"/>
    </xf>
    <xf numFmtId="172" fontId="68" fillId="30" borderId="0" applyAlignment="1" applyProtection="1" pivotButton="0" quotePrefix="0" xfId="0">
      <alignment horizontal="right" vertical="center"/>
      <protection locked="1" hidden="1"/>
    </xf>
    <xf numFmtId="164" fontId="68" fillId="30" borderId="0" applyAlignment="1" applyProtection="1" pivotButton="0" quotePrefix="0" xfId="0">
      <alignment vertical="center"/>
      <protection locked="1" hidden="1"/>
    </xf>
    <xf numFmtId="164" fontId="68" fillId="0" borderId="16" applyAlignment="1" pivotButton="0" quotePrefix="0" xfId="0">
      <alignment vertical="center"/>
    </xf>
    <xf numFmtId="164" fontId="82" fillId="30" borderId="0" applyAlignment="1" applyProtection="1" pivotButton="0" quotePrefix="1" xfId="0">
      <alignment horizontal="center" vertical="center"/>
      <protection locked="1" hidden="1"/>
    </xf>
    <xf numFmtId="164" fontId="82" fillId="30" borderId="0" applyAlignment="1" applyProtection="1" pivotButton="0" quotePrefix="0" xfId="0">
      <alignment vertical="center"/>
      <protection locked="1" hidden="1"/>
    </xf>
    <xf numFmtId="172" fontId="82" fillId="30" borderId="0" applyAlignment="1" applyProtection="1" pivotButton="0" quotePrefix="0" xfId="0">
      <alignment horizontal="right" vertical="center"/>
      <protection locked="1" hidden="1"/>
    </xf>
    <xf numFmtId="164" fontId="82" fillId="30" borderId="0" applyAlignment="1" applyProtection="1" pivotButton="0" quotePrefix="0" xfId="0">
      <alignment horizontal="right" vertical="center"/>
      <protection locked="1" hidden="1"/>
    </xf>
    <xf numFmtId="164" fontId="68" fillId="30" borderId="0" applyAlignment="1" applyProtection="1" pivotButton="0" quotePrefix="0" xfId="0">
      <alignment horizontal="center" vertical="center"/>
      <protection locked="1" hidden="1"/>
    </xf>
    <xf numFmtId="164" fontId="68" fillId="47" borderId="0" applyAlignment="1" applyProtection="1" pivotButton="0" quotePrefix="1" xfId="0">
      <alignment vertical="center"/>
      <protection locked="0" hidden="1"/>
    </xf>
    <xf numFmtId="164" fontId="68" fillId="47" borderId="0" applyAlignment="1" applyProtection="1" pivotButton="0" quotePrefix="0" xfId="0">
      <alignment horizontal="center" vertical="center"/>
      <protection locked="0" hidden="1"/>
    </xf>
    <xf numFmtId="164" fontId="68" fillId="47" borderId="0" applyAlignment="1" applyProtection="1" pivotButton="0" quotePrefix="0" xfId="0">
      <alignment vertical="center"/>
      <protection locked="0" hidden="1"/>
    </xf>
    <xf numFmtId="164" fontId="68" fillId="47" borderId="0" applyAlignment="1" applyProtection="1" pivotButton="0" quotePrefix="1" xfId="0">
      <alignment horizontal="right" vertical="center"/>
      <protection locked="0" hidden="1"/>
    </xf>
    <xf numFmtId="172" fontId="68" fillId="47" borderId="0" applyAlignment="1" applyProtection="1" pivotButton="0" quotePrefix="1" xfId="0">
      <alignment horizontal="right" vertical="center"/>
      <protection locked="0" hidden="1"/>
    </xf>
    <xf numFmtId="0" fontId="7" fillId="30" borderId="29" applyAlignment="1" pivotButton="0" quotePrefix="0" xfId="0">
      <alignment horizontal="center" vertical="center" wrapText="1"/>
    </xf>
    <xf numFmtId="164" fontId="68" fillId="30" borderId="18" applyAlignment="1" pivotButton="0" quotePrefix="0" xfId="0">
      <alignment vertical="center"/>
    </xf>
    <xf numFmtId="164" fontId="68" fillId="30" borderId="0" applyAlignment="1" pivotButton="0" quotePrefix="0" xfId="0">
      <alignment vertical="center"/>
    </xf>
    <xf numFmtId="164" fontId="82" fillId="30" borderId="18" applyAlignment="1" pivotButton="0" quotePrefix="0" xfId="0">
      <alignment vertical="center"/>
    </xf>
    <xf numFmtId="164" fontId="82" fillId="30" borderId="0" applyAlignment="1" pivotButton="0" quotePrefix="0" xfId="0">
      <alignment vertical="center"/>
    </xf>
    <xf numFmtId="164" fontId="68" fillId="47" borderId="18" applyAlignment="1" pivotButton="0" quotePrefix="0" xfId="0">
      <alignment vertical="center"/>
    </xf>
    <xf numFmtId="164" fontId="68" fillId="47" borderId="19" applyAlignment="1" pivotButton="0" quotePrefix="0" xfId="0">
      <alignment vertical="center"/>
    </xf>
    <xf numFmtId="0" fontId="7" fillId="0" borderId="121" applyAlignment="1" pivotButton="0" quotePrefix="0" xfId="424">
      <alignment horizontal="center" vertical="center" wrapText="1"/>
    </xf>
    <xf numFmtId="0" fontId="0" fillId="0" borderId="22" applyAlignment="1" pivotButton="0" quotePrefix="0" xfId="0">
      <alignment horizontal="center" vertical="center" wrapText="1"/>
    </xf>
    <xf numFmtId="164" fontId="68" fillId="30" borderId="39" applyAlignment="1" pivotButton="0" quotePrefix="0" xfId="0">
      <alignment vertical="center"/>
    </xf>
    <xf numFmtId="164" fontId="68" fillId="30" borderId="16" applyAlignment="1" pivotButton="0" quotePrefix="0" xfId="0">
      <alignment vertical="center"/>
    </xf>
    <xf numFmtId="164" fontId="82" fillId="30" borderId="39" applyAlignment="1" pivotButton="0" quotePrefix="0" xfId="0">
      <alignment vertical="center"/>
    </xf>
    <xf numFmtId="164" fontId="82" fillId="49" borderId="0" applyAlignment="1" pivotButton="0" quotePrefix="0" xfId="0">
      <alignment vertical="center"/>
    </xf>
    <xf numFmtId="164" fontId="82" fillId="30" borderId="16" applyAlignment="1" pivotButton="0" quotePrefix="0" xfId="0">
      <alignment vertical="center"/>
    </xf>
    <xf numFmtId="164" fontId="68" fillId="30" borderId="18" applyAlignment="1" pivotButton="0" quotePrefix="0" xfId="432">
      <alignment vertical="center"/>
    </xf>
    <xf numFmtId="164" fontId="68" fillId="47" borderId="0" applyAlignment="1" pivotButton="0" quotePrefix="0" xfId="432">
      <alignment vertical="center"/>
    </xf>
    <xf numFmtId="164" fontId="68" fillId="47" borderId="39" applyAlignment="1" pivotButton="0" quotePrefix="0" xfId="432">
      <alignment horizontal="right" vertical="center"/>
    </xf>
    <xf numFmtId="164" fontId="68" fillId="0" borderId="0" applyAlignment="1" pivotButton="0" quotePrefix="0" xfId="432">
      <alignment vertical="center"/>
    </xf>
    <xf numFmtId="164" fontId="68" fillId="47" borderId="16" applyAlignment="1" pivotButton="0" quotePrefix="0" xfId="432">
      <alignment vertical="center"/>
    </xf>
    <xf numFmtId="164" fontId="68" fillId="47" borderId="39" applyAlignment="1" pivotButton="0" quotePrefix="0" xfId="432">
      <alignment vertical="center"/>
    </xf>
    <xf numFmtId="164" fontId="68" fillId="30" borderId="19" applyAlignment="1" pivotButton="0" quotePrefix="0" xfId="432">
      <alignment vertical="center"/>
    </xf>
    <xf numFmtId="164" fontId="68" fillId="47" borderId="4" applyAlignment="1" pivotButton="0" quotePrefix="0" xfId="432">
      <alignment vertical="center"/>
    </xf>
    <xf numFmtId="164" fontId="68" fillId="47" borderId="40" applyAlignment="1" pivotButton="0" quotePrefix="0" xfId="432">
      <alignment vertical="center"/>
    </xf>
    <xf numFmtId="0" fontId="7" fillId="0" borderId="73" applyAlignment="1" pivotButton="0" quotePrefix="0" xfId="424">
      <alignment horizontal="center" vertical="center" wrapText="1"/>
    </xf>
    <xf numFmtId="0" fontId="7" fillId="0" borderId="65" applyAlignment="1" pivotButton="0" quotePrefix="0" xfId="424">
      <alignment horizontal="center" vertical="center" wrapText="1"/>
    </xf>
    <xf numFmtId="0" fontId="7" fillId="0" borderId="99" applyAlignment="1" pivotButton="0" quotePrefix="0" xfId="424">
      <alignment horizontal="center" vertical="center" wrapText="1"/>
    </xf>
    <xf numFmtId="171" fontId="7" fillId="0" borderId="59" applyAlignment="1" pivotButton="0" quotePrefix="0" xfId="424">
      <alignment horizontal="center" vertical="center" wrapText="1"/>
    </xf>
    <xf numFmtId="171" fontId="7" fillId="0" borderId="60" applyAlignment="1" pivotButton="0" quotePrefix="0" xfId="424">
      <alignment horizontal="center" vertical="center" wrapText="1"/>
    </xf>
    <xf numFmtId="171" fontId="7" fillId="0" borderId="75" applyAlignment="1" pivotButton="0" quotePrefix="0" xfId="424">
      <alignment horizontal="center" vertical="center" wrapText="1"/>
    </xf>
    <xf numFmtId="164" fontId="7" fillId="0" borderId="0" applyAlignment="1" pivotButton="0" quotePrefix="0" xfId="0">
      <alignment horizontal="center" vertical="center" shrinkToFit="1"/>
    </xf>
    <xf numFmtId="164" fontId="12" fillId="0" borderId="0" applyAlignment="1" pivotButton="0" quotePrefix="0" xfId="0">
      <alignment horizontal="center" vertical="center" shrinkToFit="1"/>
    </xf>
    <xf numFmtId="164" fontId="7" fillId="0" borderId="0" applyAlignment="1" pivotButton="0" quotePrefix="0" xfId="377">
      <alignment vertical="center" shrinkToFit="1"/>
    </xf>
    <xf numFmtId="164" fontId="7" fillId="47" borderId="0" applyAlignment="1" pivotButton="0" quotePrefix="0" xfId="377">
      <alignment vertical="center" shrinkToFit="1"/>
    </xf>
    <xf numFmtId="164" fontId="7" fillId="47" borderId="0" applyAlignment="1" applyProtection="1" pivotButton="0" quotePrefix="0" xfId="369">
      <alignment horizontal="right" vertical="center"/>
      <protection locked="0" hidden="1"/>
    </xf>
    <xf numFmtId="164" fontId="7" fillId="47" borderId="4" applyAlignment="1" pivotButton="0" quotePrefix="0" xfId="377">
      <alignment vertical="center" shrinkToFit="1"/>
    </xf>
    <xf numFmtId="171" fontId="7" fillId="0" borderId="129" applyAlignment="1" pivotButton="0" quotePrefix="0" xfId="424">
      <alignment horizontal="center" vertical="center" wrapText="1"/>
    </xf>
    <xf numFmtId="3" fontId="7" fillId="0" borderId="35" applyAlignment="1" pivotButton="0" quotePrefix="0" xfId="0">
      <alignment horizontal="center" vertical="center" wrapText="1"/>
    </xf>
    <xf numFmtId="3" fontId="7" fillId="0" borderId="29" applyAlignment="1" pivotButton="0" quotePrefix="0" xfId="0">
      <alignment horizontal="center" vertical="center" wrapText="1"/>
    </xf>
    <xf numFmtId="164" fontId="12" fillId="48" borderId="0" applyAlignment="1" pivotButton="0" quotePrefix="0" xfId="0">
      <alignment horizontal="center" vertical="center"/>
    </xf>
    <xf numFmtId="164" fontId="7" fillId="47" borderId="0" applyAlignment="1" pivotButton="0" quotePrefix="0" xfId="0">
      <alignment horizontal="right" vertical="center"/>
    </xf>
    <xf numFmtId="164" fontId="7" fillId="47" borderId="4" applyAlignment="1" pivotButton="0" quotePrefix="0" xfId="0">
      <alignment horizontal="right" vertical="center"/>
    </xf>
    <xf numFmtId="171" fontId="7" fillId="30" borderId="76" applyAlignment="1" pivotButton="0" quotePrefix="0" xfId="424">
      <alignment horizontal="center" vertical="center" wrapText="1"/>
    </xf>
    <xf numFmtId="0" fontId="7" fillId="30" borderId="101" applyAlignment="1" pivotButton="0" quotePrefix="0" xfId="0">
      <alignment horizontal="center" vertical="center" wrapText="1"/>
    </xf>
    <xf numFmtId="0" fontId="7" fillId="30" borderId="99" applyAlignment="1" pivotButton="0" quotePrefix="0" xfId="0">
      <alignment horizontal="center" vertical="center" wrapText="1"/>
    </xf>
    <xf numFmtId="171" fontId="7" fillId="30" borderId="61" applyAlignment="1" pivotButton="0" quotePrefix="0" xfId="424">
      <alignment horizontal="center" vertical="center" wrapText="1"/>
    </xf>
    <xf numFmtId="0" fontId="7" fillId="30" borderId="6" applyAlignment="1" pivotButton="0" quotePrefix="0" xfId="0">
      <alignment horizontal="center" vertical="center" wrapText="1"/>
    </xf>
    <xf numFmtId="0" fontId="0" fillId="0" borderId="77" pivotButton="0" quotePrefix="0" xfId="0"/>
    <xf numFmtId="0" fontId="7" fillId="30" borderId="53" applyAlignment="1" pivotButton="0" quotePrefix="0" xfId="0">
      <alignment horizontal="center" vertical="center" wrapText="1"/>
    </xf>
    <xf numFmtId="164" fontId="7" fillId="49" borderId="18" applyAlignment="1" pivotButton="0" quotePrefix="0" xfId="0">
      <alignment vertical="center" shrinkToFit="1"/>
    </xf>
    <xf numFmtId="164" fontId="7" fillId="49" borderId="0" applyAlignment="1" pivotButton="0" quotePrefix="0" xfId="0">
      <alignment horizontal="right" vertical="center" shrinkToFit="1"/>
    </xf>
    <xf numFmtId="164" fontId="7" fillId="49" borderId="0" applyAlignment="1" pivotButton="0" quotePrefix="0" xfId="0">
      <alignment vertical="center" shrinkToFit="1"/>
    </xf>
    <xf numFmtId="164" fontId="7" fillId="49" borderId="16" applyAlignment="1" pivotButton="0" quotePrefix="0" xfId="0">
      <alignment vertical="center" shrinkToFit="1"/>
    </xf>
    <xf numFmtId="164" fontId="12" fillId="47" borderId="18" applyAlignment="1" pivotButton="0" quotePrefix="0" xfId="0">
      <alignment vertical="center" shrinkToFit="1"/>
    </xf>
    <xf numFmtId="164" fontId="12" fillId="47" borderId="0" applyAlignment="1" pivotButton="0" quotePrefix="0" xfId="0">
      <alignment horizontal="right" vertical="center" shrinkToFit="1"/>
    </xf>
    <xf numFmtId="164" fontId="12" fillId="47" borderId="4" applyAlignment="1" pivotButton="0" quotePrefix="0" xfId="0">
      <alignment horizontal="right" vertical="center" shrinkToFit="1"/>
    </xf>
    <xf numFmtId="164" fontId="12" fillId="47" borderId="4" applyAlignment="1" pivotButton="0" quotePrefix="0" xfId="0">
      <alignment vertical="center" shrinkToFit="1"/>
    </xf>
    <xf numFmtId="164" fontId="12" fillId="47" borderId="23" applyAlignment="1" pivotButton="0" quotePrefix="0" xfId="0">
      <alignment vertical="center" shrinkToFit="1"/>
    </xf>
    <xf numFmtId="164" fontId="12" fillId="47" borderId="0" applyAlignment="1" pivotButton="0" quotePrefix="0" xfId="0">
      <alignment vertical="center" shrinkToFit="1"/>
    </xf>
    <xf numFmtId="0" fontId="1" fillId="30" borderId="101" applyAlignment="1" pivotButton="0" quotePrefix="0" xfId="442">
      <alignment horizontal="center" vertical="center" wrapText="1"/>
    </xf>
    <xf numFmtId="0" fontId="1" fillId="30" borderId="65" applyAlignment="1" pivotButton="0" quotePrefix="0" xfId="442">
      <alignment horizontal="center" vertical="center" wrapText="1"/>
    </xf>
    <xf numFmtId="0" fontId="1" fillId="30" borderId="35" applyAlignment="1" pivotButton="0" quotePrefix="0" xfId="442">
      <alignment horizontal="center" vertical="center" wrapText="1"/>
    </xf>
    <xf numFmtId="0" fontId="1" fillId="30" borderId="22" applyAlignment="1" pivotButton="0" quotePrefix="0" xfId="442">
      <alignment horizontal="center" vertical="center" wrapText="1"/>
    </xf>
    <xf numFmtId="0" fontId="1" fillId="30" borderId="29" applyAlignment="1" pivotButton="0" quotePrefix="0" xfId="442">
      <alignment horizontal="center" vertical="center" wrapText="1"/>
    </xf>
    <xf numFmtId="164" fontId="7" fillId="30" borderId="0" applyAlignment="1" pivotButton="0" quotePrefix="0" xfId="395">
      <alignment horizontal="right" vertical="center" wrapText="1" shrinkToFit="1"/>
    </xf>
    <xf numFmtId="166" fontId="12" fillId="30" borderId="0" applyAlignment="1" pivotButton="0" quotePrefix="0" xfId="442">
      <alignment horizontal="right" vertical="center"/>
    </xf>
    <xf numFmtId="166" fontId="7" fillId="30" borderId="0" applyAlignment="1" pivotButton="0" quotePrefix="0" xfId="442">
      <alignment horizontal="right" vertical="center"/>
    </xf>
    <xf numFmtId="164" fontId="12" fillId="30" borderId="0" applyAlignment="1" pivotButton="0" quotePrefix="0" xfId="395">
      <alignment horizontal="right" vertical="center" wrapText="1" shrinkToFit="1"/>
    </xf>
    <xf numFmtId="164" fontId="12" fillId="47" borderId="0" applyAlignment="1" pivotButton="0" quotePrefix="0" xfId="395">
      <alignment horizontal="right" vertical="center" wrapText="1" shrinkToFit="1"/>
    </xf>
    <xf numFmtId="164" fontId="12" fillId="47" borderId="4" applyAlignment="1" pivotButton="0" quotePrefix="0" xfId="395">
      <alignment horizontal="right" vertical="center" wrapText="1" shrinkToFit="1"/>
    </xf>
    <xf numFmtId="171" fontId="7" fillId="30" borderId="129" applyAlignment="1" pivotButton="0" quotePrefix="0" xfId="424">
      <alignment horizontal="center" vertical="center" wrapText="1"/>
    </xf>
    <xf numFmtId="164" fontId="68" fillId="0" borderId="0" applyAlignment="1" pivotButton="0" quotePrefix="0" xfId="377">
      <alignment horizontal="right" vertical="center"/>
    </xf>
    <xf numFmtId="164" fontId="7" fillId="0" borderId="0" applyAlignment="1" pivotButton="0" quotePrefix="0" xfId="377">
      <alignment horizontal="right" vertical="center"/>
    </xf>
    <xf numFmtId="164" fontId="12" fillId="0" borderId="0" applyAlignment="1" pivotButton="0" quotePrefix="0" xfId="377">
      <alignment horizontal="right" vertical="center"/>
    </xf>
    <xf numFmtId="164" fontId="12" fillId="30" borderId="0" applyAlignment="1" pivotButton="0" quotePrefix="0" xfId="377">
      <alignment horizontal="right" vertical="center"/>
    </xf>
    <xf numFmtId="167" fontId="7" fillId="30" borderId="16" applyAlignment="1" pivotButton="0" quotePrefix="0" xfId="0">
      <alignment horizontal="center" vertical="center" wrapText="1"/>
    </xf>
    <xf numFmtId="164" fontId="7" fillId="47" borderId="0" applyAlignment="1" pivotButton="0" quotePrefix="0" xfId="446">
      <alignment horizontal="right" vertical="center"/>
    </xf>
    <xf numFmtId="164" fontId="7" fillId="47" borderId="4" applyAlignment="1" pivotButton="0" quotePrefix="0" xfId="446">
      <alignment horizontal="right" vertical="center"/>
    </xf>
    <xf numFmtId="170" fontId="12" fillId="30" borderId="17" applyAlignment="1" pivotButton="0" quotePrefix="0" xfId="441">
      <alignment horizontal="right" vertical="center"/>
    </xf>
    <xf numFmtId="169" fontId="1" fillId="30" borderId="17" applyAlignment="1" pivotButton="0" quotePrefix="0" xfId="449">
      <alignment horizontal="right" vertical="center"/>
    </xf>
    <xf numFmtId="0" fontId="7" fillId="30" borderId="129" applyAlignment="1" pivotButton="0" quotePrefix="0" xfId="424">
      <alignment horizontal="center" vertical="center" wrapText="1"/>
    </xf>
    <xf numFmtId="0" fontId="7" fillId="30" borderId="93" applyAlignment="1" pivotButton="0" quotePrefix="0" xfId="447">
      <alignment horizontal="center" vertical="center" wrapText="1"/>
    </xf>
    <xf numFmtId="164" fontId="7" fillId="49" borderId="0" applyAlignment="1" pivotButton="0" quotePrefix="0" xfId="0">
      <alignment vertical="center"/>
    </xf>
    <xf numFmtId="164" fontId="12" fillId="47" borderId="0" applyAlignment="1" pivotButton="0" quotePrefix="0" xfId="0">
      <alignment vertical="center"/>
    </xf>
    <xf numFmtId="164" fontId="7" fillId="49" borderId="18" applyAlignment="1" pivotButton="0" quotePrefix="0" xfId="377">
      <alignment horizontal="right" vertical="center" shrinkToFit="1"/>
    </xf>
    <xf numFmtId="164" fontId="7" fillId="49" borderId="0" applyAlignment="1" pivotButton="0" quotePrefix="0" xfId="377">
      <alignment horizontal="right" vertical="center"/>
    </xf>
    <xf numFmtId="166" fontId="7" fillId="49" borderId="0" applyAlignment="1" pivotButton="0" quotePrefix="0" xfId="0">
      <alignment horizontal="right" vertical="center" shrinkToFit="1"/>
    </xf>
    <xf numFmtId="164" fontId="7" fillId="49" borderId="39" applyAlignment="1" pivotButton="0" quotePrefix="0" xfId="0">
      <alignment vertical="center"/>
    </xf>
    <xf numFmtId="164" fontId="7" fillId="49" borderId="0" applyAlignment="1" pivotButton="0" quotePrefix="0" xfId="0">
      <alignment horizontal="center" vertical="center" shrinkToFit="1"/>
    </xf>
    <xf numFmtId="164" fontId="7" fillId="49" borderId="16" applyAlignment="1" pivotButton="0" quotePrefix="0" xfId="0">
      <alignment horizontal="center" vertical="center" shrinkToFit="1"/>
    </xf>
    <xf numFmtId="164" fontId="7" fillId="49" borderId="0" applyAlignment="1" pivotButton="0" quotePrefix="0" xfId="377">
      <alignment horizontal="right" vertical="center" shrinkToFit="1"/>
    </xf>
    <xf numFmtId="164" fontId="7" fillId="49" borderId="0" applyAlignment="1" pivotButton="0" quotePrefix="0" xfId="433">
      <alignment vertical="center" shrinkToFit="1"/>
    </xf>
    <xf numFmtId="164" fontId="7" fillId="49" borderId="0" applyAlignment="1" pivotButton="0" quotePrefix="0" xfId="433">
      <alignment horizontal="right" vertical="center" shrinkToFit="1"/>
    </xf>
    <xf numFmtId="166" fontId="7" fillId="49" borderId="0" applyAlignment="1" pivotButton="0" quotePrefix="0" xfId="433">
      <alignment horizontal="right" vertical="center" shrinkToFit="1"/>
    </xf>
    <xf numFmtId="164" fontId="7" fillId="49" borderId="39" applyAlignment="1" pivotButton="0" quotePrefix="0" xfId="433">
      <alignment vertical="center"/>
    </xf>
    <xf numFmtId="164" fontId="7" fillId="49" borderId="0" applyAlignment="1" pivotButton="0" quotePrefix="0" xfId="433">
      <alignment horizontal="center" vertical="center" shrinkToFit="1"/>
    </xf>
    <xf numFmtId="164" fontId="7" fillId="49" borderId="16" applyAlignment="1" pivotButton="0" quotePrefix="0" xfId="433">
      <alignment horizontal="center" vertical="center" shrinkToFit="1"/>
    </xf>
    <xf numFmtId="164" fontId="12" fillId="0" borderId="19" applyAlignment="1" pivotButton="0" quotePrefix="0" xfId="377">
      <alignment horizontal="right" vertical="center" shrinkToFit="1"/>
    </xf>
    <xf numFmtId="164" fontId="12" fillId="0" borderId="4" applyAlignment="1" pivotButton="0" quotePrefix="0" xfId="377">
      <alignment horizontal="right" vertical="center" shrinkToFit="1"/>
    </xf>
    <xf numFmtId="164" fontId="12" fillId="47" borderId="4" applyAlignment="1" pivotButton="0" quotePrefix="0" xfId="433">
      <alignment vertical="center" shrinkToFit="1"/>
    </xf>
    <xf numFmtId="164" fontId="12" fillId="47" borderId="4" applyAlignment="1" pivotButton="0" quotePrefix="0" xfId="433">
      <alignment horizontal="right" vertical="center" shrinkToFit="1"/>
    </xf>
    <xf numFmtId="166" fontId="12" fillId="47" borderId="4" applyAlignment="1" pivotButton="0" quotePrefix="0" xfId="433">
      <alignment horizontal="right" vertical="center" shrinkToFit="1"/>
    </xf>
    <xf numFmtId="164" fontId="12" fillId="47" borderId="40" applyAlignment="1" pivotButton="0" quotePrefix="0" xfId="433">
      <alignment vertical="center"/>
    </xf>
    <xf numFmtId="164" fontId="12" fillId="47" borderId="4" applyAlignment="1" pivotButton="0" quotePrefix="0" xfId="433">
      <alignment horizontal="center" vertical="center" shrinkToFit="1"/>
    </xf>
    <xf numFmtId="164" fontId="12" fillId="47" borderId="23" applyAlignment="1" pivotButton="0" quotePrefix="0" xfId="433">
      <alignment horizontal="center" vertical="center" shrinkToFit="1"/>
    </xf>
    <xf numFmtId="0" fontId="1" fillId="30" borderId="22" applyAlignment="1" applyProtection="1" pivotButton="0" quotePrefix="0" xfId="0">
      <alignment horizontal="center" vertical="center" wrapText="1"/>
      <protection locked="1" hidden="1"/>
    </xf>
    <xf numFmtId="0" fontId="1" fillId="30" borderId="36" applyAlignment="1" applyProtection="1" pivotButton="0" quotePrefix="0" xfId="0">
      <alignment horizontal="center" vertical="center" wrapText="1"/>
      <protection locked="1" hidden="1"/>
    </xf>
    <xf numFmtId="0" fontId="1" fillId="30" borderId="53" applyAlignment="1" applyProtection="1" pivotButton="0" quotePrefix="0" xfId="0">
      <alignment horizontal="center" vertical="center" wrapText="1"/>
      <protection locked="1" hidden="1"/>
    </xf>
    <xf numFmtId="0" fontId="0" fillId="0" borderId="42" applyProtection="1" pivotButton="0" quotePrefix="0" xfId="0">
      <protection locked="1" hidden="1"/>
    </xf>
    <xf numFmtId="0" fontId="0" fillId="0" borderId="68" applyProtection="1" pivotButton="0" quotePrefix="0" xfId="0">
      <protection locked="1" hidden="1"/>
    </xf>
    <xf numFmtId="164" fontId="7" fillId="49" borderId="39" applyAlignment="1" pivotButton="0" quotePrefix="0" xfId="0">
      <alignment horizontal="right" vertical="center" shrinkToFit="1"/>
    </xf>
    <xf numFmtId="164" fontId="7" fillId="49" borderId="0" applyAlignment="1" pivotButton="0" quotePrefix="0" xfId="0">
      <alignment horizontal="right" vertical="center"/>
    </xf>
    <xf numFmtId="164" fontId="7" fillId="49" borderId="39" applyAlignment="1" pivotButton="0" quotePrefix="0" xfId="0">
      <alignment horizontal="right" vertical="center"/>
    </xf>
    <xf numFmtId="164" fontId="7" fillId="49" borderId="39" applyAlignment="1" pivotButton="0" quotePrefix="0" xfId="0">
      <alignment vertical="center" shrinkToFit="1"/>
    </xf>
    <xf numFmtId="164" fontId="12" fillId="0" borderId="19" applyAlignment="1" pivotButton="0" quotePrefix="0" xfId="0">
      <alignment vertical="center" shrinkToFit="1"/>
    </xf>
    <xf numFmtId="164" fontId="12" fillId="47" borderId="40" applyAlignment="1" pivotButton="0" quotePrefix="0" xfId="0">
      <alignment horizontal="right" vertical="center" shrinkToFit="1"/>
    </xf>
    <xf numFmtId="164" fontId="12" fillId="47" borderId="0" applyAlignment="1" pivotButton="0" quotePrefix="0" xfId="0">
      <alignment horizontal="right" vertical="center"/>
    </xf>
    <xf numFmtId="164" fontId="12" fillId="47" borderId="40" applyAlignment="1" pivotButton="0" quotePrefix="0" xfId="0">
      <alignment horizontal="right" vertical="center"/>
    </xf>
    <xf numFmtId="164" fontId="12" fillId="0" borderId="4" applyAlignment="1" pivotButton="0" quotePrefix="0" xfId="0">
      <alignment vertical="center" shrinkToFit="1"/>
    </xf>
    <xf numFmtId="164" fontId="12" fillId="47" borderId="40" applyAlignment="1" pivotButton="0" quotePrefix="0" xfId="0">
      <alignment vertical="center" shrinkToFit="1"/>
    </xf>
    <xf numFmtId="164" fontId="12" fillId="0" borderId="17" applyAlignment="1" pivotButton="0" quotePrefix="0" xfId="0">
      <alignment vertical="center" shrinkToFit="1"/>
    </xf>
    <xf numFmtId="164" fontId="7" fillId="49" borderId="16" applyAlignment="1" pivotButton="0" quotePrefix="0" xfId="0">
      <alignment vertical="center"/>
    </xf>
    <xf numFmtId="164" fontId="12" fillId="30" borderId="4" applyAlignment="1" pivotButton="0" quotePrefix="0" xfId="0">
      <alignment vertical="center"/>
    </xf>
    <xf numFmtId="164" fontId="12" fillId="0" borderId="4" applyAlignment="1" pivotButton="0" quotePrefix="0" xfId="0">
      <alignment vertical="center"/>
    </xf>
    <xf numFmtId="164" fontId="12" fillId="47" borderId="23" applyAlignment="1" pivotButton="0" quotePrefix="0" xfId="0">
      <alignment vertical="center"/>
    </xf>
    <xf numFmtId="164" fontId="7" fillId="49" borderId="18" applyAlignment="1" pivotButton="0" quotePrefix="0" xfId="0">
      <alignment vertical="center"/>
    </xf>
    <xf numFmtId="164" fontId="12" fillId="30" borderId="19" applyAlignment="1" pivotButton="0" quotePrefix="0" xfId="0">
      <alignment vertical="center"/>
    </xf>
    <xf numFmtId="0" fontId="7" fillId="0" borderId="135" applyAlignment="1" pivotButton="0" quotePrefix="0" xfId="441">
      <alignment horizontal="center" vertical="center" wrapText="1"/>
    </xf>
    <xf numFmtId="0" fontId="7" fillId="0" borderId="127" applyAlignment="1" pivotButton="0" quotePrefix="0" xfId="441">
      <alignment horizontal="center" vertical="center" wrapText="1"/>
    </xf>
    <xf numFmtId="164" fontId="7" fillId="49" borderId="18" applyAlignment="1" pivotButton="0" quotePrefix="0" xfId="441">
      <alignment horizontal="right" vertical="center"/>
    </xf>
    <xf numFmtId="164" fontId="7" fillId="49" borderId="0" applyAlignment="1" pivotButton="0" quotePrefix="0" xfId="441">
      <alignment horizontal="right" vertical="center"/>
    </xf>
    <xf numFmtId="164" fontId="12" fillId="30" borderId="19" applyAlignment="1" pivotButton="0" quotePrefix="0" xfId="441">
      <alignment horizontal="right" vertical="center"/>
    </xf>
    <xf numFmtId="164" fontId="12" fillId="47" borderId="0" applyAlignment="1" pivotButton="0" quotePrefix="0" xfId="441">
      <alignment horizontal="right" vertical="center"/>
    </xf>
    <xf numFmtId="167" fontId="7" fillId="30" borderId="17" applyAlignment="1" pivotButton="0" quotePrefix="0" xfId="441">
      <alignment horizontal="left" vertical="center"/>
    </xf>
    <xf numFmtId="0" fontId="7" fillId="0" borderId="101" applyAlignment="1" pivotButton="0" quotePrefix="0" xfId="442">
      <alignment horizontal="center" vertical="center" wrapText="1"/>
    </xf>
    <xf numFmtId="0" fontId="7" fillId="0" borderId="99" applyAlignment="1" pivotButton="0" quotePrefix="0" xfId="442">
      <alignment horizontal="center" vertical="center" wrapText="1"/>
    </xf>
    <xf numFmtId="164" fontId="7" fillId="0" borderId="0" applyAlignment="1" pivotButton="0" quotePrefix="0" xfId="442">
      <alignment horizontal="right" vertical="center"/>
    </xf>
    <xf numFmtId="164" fontId="12" fillId="0" borderId="0" applyAlignment="1" pivotButton="0" quotePrefix="0" xfId="442">
      <alignment horizontal="right" vertical="center"/>
    </xf>
    <xf numFmtId="164" fontId="68" fillId="47" borderId="0" applyAlignment="1" pivotButton="0" quotePrefix="0" xfId="442">
      <alignment horizontal="right" vertical="center"/>
    </xf>
    <xf numFmtId="164" fontId="7" fillId="47" borderId="0" applyAlignment="1" pivotButton="0" quotePrefix="0" xfId="442">
      <alignment horizontal="right" vertical="center"/>
    </xf>
    <xf numFmtId="164" fontId="68" fillId="47" borderId="4" applyAlignment="1" pivotButton="0" quotePrefix="0" xfId="442">
      <alignment horizontal="right" vertical="center"/>
    </xf>
    <xf numFmtId="167" fontId="1" fillId="30" borderId="0" applyAlignment="1" pivotButton="0" quotePrefix="0" xfId="442">
      <alignment horizontal="center" vertical="center"/>
    </xf>
    <xf numFmtId="0" fontId="0" fillId="0" borderId="69" applyProtection="1" pivotButton="0" quotePrefix="0" xfId="0">
      <protection locked="1" hidden="1"/>
    </xf>
    <xf numFmtId="0" fontId="0" fillId="0" borderId="17" applyProtection="1" pivotButton="0" quotePrefix="0" xfId="0">
      <protection locked="1" hidden="1"/>
    </xf>
    <xf numFmtId="0" fontId="7" fillId="30" borderId="136" applyAlignment="1" pivotButton="0" quotePrefix="0" xfId="442">
      <alignment horizontal="center" vertical="center" wrapText="1"/>
    </xf>
    <xf numFmtId="0" fontId="7" fillId="30" borderId="35" applyAlignment="1" applyProtection="1" pivotButton="0" quotePrefix="0" xfId="0">
      <alignment horizontal="center" vertical="center" wrapText="1"/>
      <protection locked="1" hidden="1"/>
    </xf>
    <xf numFmtId="0" fontId="7" fillId="30" borderId="29" applyAlignment="1" applyProtection="1" pivotButton="0" quotePrefix="0" xfId="0">
      <alignment horizontal="center" vertical="center" wrapText="1"/>
      <protection locked="1" hidden="1"/>
    </xf>
    <xf numFmtId="0" fontId="0" fillId="0" borderId="24" applyProtection="1" pivotButton="0" quotePrefix="0" xfId="0">
      <protection locked="1" hidden="1"/>
    </xf>
    <xf numFmtId="0" fontId="0" fillId="0" borderId="25" applyProtection="1" pivotButton="0" quotePrefix="0" xfId="0">
      <protection locked="1" hidden="1"/>
    </xf>
    <xf numFmtId="164" fontId="68" fillId="30" borderId="18" applyAlignment="1" applyProtection="1" pivotButton="0" quotePrefix="0" xfId="0">
      <alignment horizontal="right" vertical="center"/>
      <protection locked="1" hidden="1"/>
    </xf>
    <xf numFmtId="164" fontId="12" fillId="30" borderId="18" applyAlignment="1" applyProtection="1" pivotButton="0" quotePrefix="0" xfId="0">
      <alignment horizontal="right" vertical="center"/>
      <protection locked="1" hidden="1"/>
    </xf>
    <xf numFmtId="164" fontId="12" fillId="30" borderId="0" applyAlignment="1" applyProtection="1" pivotButton="0" quotePrefix="0" xfId="0">
      <alignment horizontal="right" vertical="center"/>
      <protection locked="1" hidden="1"/>
    </xf>
    <xf numFmtId="164" fontId="12" fillId="30" borderId="0" applyAlignment="1" pivotButton="0" quotePrefix="0" xfId="442">
      <alignment horizontal="right" vertical="center"/>
    </xf>
    <xf numFmtId="164" fontId="7" fillId="30" borderId="0" applyAlignment="1" pivotButton="0" quotePrefix="0" xfId="442">
      <alignment horizontal="right" vertical="center"/>
    </xf>
    <xf numFmtId="164" fontId="7" fillId="47" borderId="0" applyAlignment="1" pivotButton="0" quotePrefix="0" xfId="0">
      <alignment vertical="center" shrinkToFit="1"/>
    </xf>
    <xf numFmtId="164" fontId="7" fillId="47" borderId="0" applyAlignment="1" pivotButton="0" quotePrefix="0" xfId="442">
      <alignment horizontal="center" vertical="center"/>
    </xf>
    <xf numFmtId="164" fontId="7" fillId="47" borderId="16" applyAlignment="1" pivotButton="0" quotePrefix="0" xfId="442">
      <alignment horizontal="center" vertical="center"/>
    </xf>
    <xf numFmtId="164" fontId="7" fillId="30" borderId="19" applyAlignment="1" pivotButton="0" quotePrefix="0" xfId="442">
      <alignment horizontal="right" vertical="center"/>
    </xf>
    <xf numFmtId="164" fontId="7" fillId="30" borderId="4" applyAlignment="1" pivotButton="0" quotePrefix="0" xfId="442">
      <alignment horizontal="right" vertical="center"/>
    </xf>
    <xf numFmtId="164" fontId="7" fillId="47" borderId="4" applyAlignment="1" pivotButton="0" quotePrefix="0" xfId="0">
      <alignment vertical="center" shrinkToFit="1"/>
    </xf>
    <xf numFmtId="164" fontId="7" fillId="47" borderId="4" applyAlignment="1" pivotButton="0" quotePrefix="0" xfId="442">
      <alignment horizontal="center" vertical="center"/>
    </xf>
    <xf numFmtId="164" fontId="7" fillId="47" borderId="23" applyAlignment="1" pivotButton="0" quotePrefix="0" xfId="442">
      <alignment horizontal="center" vertical="center"/>
    </xf>
    <xf numFmtId="164" fontId="68" fillId="30" borderId="0" applyAlignment="1" pivotButton="0" quotePrefix="0" xfId="0">
      <alignment horizontal="right" vertical="center"/>
    </xf>
    <xf numFmtId="164" fontId="68" fillId="30" borderId="0" applyAlignment="1" pivotButton="0" quotePrefix="0" xfId="0">
      <alignment horizontal="center" vertical="center"/>
    </xf>
    <xf numFmtId="164" fontId="123" fillId="47" borderId="0" applyAlignment="1" pivotButton="0" quotePrefix="0" xfId="0">
      <alignment horizontal="center" vertical="center"/>
    </xf>
    <xf numFmtId="164" fontId="7" fillId="48" borderId="0" applyAlignment="1" pivotButton="0" quotePrefix="0" xfId="0">
      <alignment horizontal="center" vertical="center"/>
    </xf>
    <xf numFmtId="164" fontId="122" fillId="47" borderId="4" applyAlignment="1" pivotButton="0" quotePrefix="0" xfId="0">
      <alignment horizontal="center" vertical="center"/>
    </xf>
    <xf numFmtId="164" fontId="7" fillId="48" borderId="4" applyAlignment="1" pivotButton="0" quotePrefix="0" xfId="0">
      <alignment horizontal="center" vertical="center"/>
    </xf>
    <xf numFmtId="0" fontId="6" fillId="0" borderId="65" applyAlignment="1" pivotButton="0" quotePrefix="0" xfId="0">
      <alignment horizontal="center" vertical="center" wrapText="1" shrinkToFit="1"/>
    </xf>
    <xf numFmtId="0" fontId="7" fillId="0" borderId="121" applyAlignment="1" pivotButton="0" quotePrefix="0" xfId="0">
      <alignment horizontal="center" vertical="center" wrapText="1"/>
    </xf>
    <xf numFmtId="0" fontId="7" fillId="30" borderId="35" applyAlignment="1" pivotButton="0" quotePrefix="0" xfId="0">
      <alignment horizontal="center" vertical="center" wrapText="1"/>
    </xf>
    <xf numFmtId="0" fontId="6" fillId="0" borderId="99" applyAlignment="1" pivotButton="0" quotePrefix="0" xfId="0">
      <alignment horizontal="center" vertical="center" wrapText="1" shrinkToFit="1"/>
    </xf>
    <xf numFmtId="0" fontId="7" fillId="0" borderId="122" applyAlignment="1" pivotButton="0" quotePrefix="0" xfId="0">
      <alignment horizontal="center" vertical="center" wrapText="1"/>
    </xf>
    <xf numFmtId="0" fontId="0" fillId="0" borderId="104" pivotButton="0" quotePrefix="0" xfId="0"/>
    <xf numFmtId="164" fontId="7" fillId="0" borderId="0" applyAlignment="1" pivotButton="0" quotePrefix="0" xfId="0">
      <alignment horizontal="right" vertical="center"/>
    </xf>
    <xf numFmtId="171" fontId="68" fillId="0" borderId="0" applyAlignment="1" pivotButton="0" quotePrefix="0" xfId="0">
      <alignment vertical="center"/>
    </xf>
    <xf numFmtId="171" fontId="7" fillId="0" borderId="0" applyAlignment="1" pivotButton="0" quotePrefix="0" xfId="0">
      <alignment vertical="center"/>
    </xf>
    <xf numFmtId="164" fontId="12" fillId="0" borderId="0" applyAlignment="1" pivotButton="0" quotePrefix="0" xfId="0">
      <alignment horizontal="right" vertical="center"/>
    </xf>
    <xf numFmtId="171" fontId="7" fillId="0" borderId="121" applyAlignment="1" pivotButton="0" quotePrefix="0" xfId="424">
      <alignment horizontal="center" vertical="center" wrapText="1"/>
    </xf>
    <xf numFmtId="164" fontId="7" fillId="30" borderId="16" applyAlignment="1" pivotButton="0" quotePrefix="0" xfId="0">
      <alignment vertical="center"/>
    </xf>
    <xf numFmtId="164" fontId="68" fillId="49" borderId="0" applyAlignment="1" pivotButton="0" quotePrefix="0" xfId="0">
      <alignment vertical="center"/>
    </xf>
    <xf numFmtId="164" fontId="82" fillId="47" borderId="4" applyAlignment="1" pivotButton="0" quotePrefix="0" xfId="0">
      <alignment vertical="center"/>
    </xf>
    <xf numFmtId="0" fontId="7" fillId="0" borderId="110" applyAlignment="1" pivotButton="0" quotePrefix="0" xfId="438">
      <alignment horizontal="center" vertical="center" wrapText="1"/>
    </xf>
    <xf numFmtId="0" fontId="7" fillId="0" borderId="136" applyAlignment="1" pivotButton="0" quotePrefix="0" xfId="0">
      <alignment horizontal="center" vertical="center" wrapText="1"/>
    </xf>
    <xf numFmtId="164" fontId="83" fillId="30" borderId="18" applyAlignment="1" pivotButton="0" quotePrefix="0" xfId="438">
      <alignment horizontal="center" vertical="center" wrapText="1"/>
    </xf>
    <xf numFmtId="164" fontId="83" fillId="30" borderId="0" applyAlignment="1" pivotButton="0" quotePrefix="0" xfId="438">
      <alignment horizontal="center" vertical="center" wrapText="1"/>
    </xf>
    <xf numFmtId="164" fontId="83" fillId="30" borderId="0" applyAlignment="1" pivotButton="0" quotePrefix="0" xfId="438">
      <alignment horizontal="center" vertical="center"/>
    </xf>
    <xf numFmtId="168" fontId="83" fillId="30" borderId="0" applyAlignment="1" pivotButton="0" quotePrefix="0" xfId="438">
      <alignment horizontal="right" vertical="center"/>
    </xf>
    <xf numFmtId="168" fontId="83" fillId="30" borderId="16" applyAlignment="1" pivotButton="0" quotePrefix="0" xfId="438">
      <alignment horizontal="right" vertical="center"/>
    </xf>
    <xf numFmtId="164" fontId="13" fillId="30" borderId="18" applyAlignment="1" pivotButton="0" quotePrefix="0" xfId="438">
      <alignment horizontal="center" vertical="center" wrapText="1"/>
    </xf>
    <xf numFmtId="164" fontId="13" fillId="30" borderId="0" applyAlignment="1" pivotButton="0" quotePrefix="0" xfId="438">
      <alignment horizontal="center" vertical="center" wrapText="1"/>
    </xf>
    <xf numFmtId="164" fontId="13" fillId="30" borderId="0" applyAlignment="1" pivotButton="0" quotePrefix="0" xfId="438">
      <alignment horizontal="center" vertical="center"/>
    </xf>
    <xf numFmtId="168" fontId="13" fillId="30" borderId="0" applyAlignment="1" pivotButton="0" quotePrefix="0" xfId="438">
      <alignment horizontal="right" vertical="center"/>
    </xf>
    <xf numFmtId="168" fontId="13" fillId="30" borderId="16" applyAlignment="1" pivotButton="0" quotePrefix="0" xfId="438">
      <alignment horizontal="right" vertical="center"/>
    </xf>
    <xf numFmtId="164" fontId="7" fillId="30" borderId="18" applyAlignment="1" pivotButton="0" quotePrefix="0" xfId="438">
      <alignment horizontal="center" vertical="center" wrapText="1"/>
    </xf>
    <xf numFmtId="164" fontId="7" fillId="30" borderId="0" applyAlignment="1" pivotButton="0" quotePrefix="0" xfId="438">
      <alignment horizontal="center" vertical="center" wrapText="1"/>
    </xf>
    <xf numFmtId="168" fontId="7" fillId="30" borderId="0" applyAlignment="1" pivotButton="0" quotePrefix="0" xfId="438">
      <alignment horizontal="right" vertical="center"/>
    </xf>
    <xf numFmtId="168" fontId="7" fillId="30" borderId="16" applyAlignment="1" pivotButton="0" quotePrefix="0" xfId="438">
      <alignment horizontal="right" vertical="center"/>
    </xf>
    <xf numFmtId="164" fontId="7" fillId="47" borderId="0" applyAlignment="1" pivotButton="0" quotePrefix="0" xfId="438">
      <alignment horizontal="center" vertical="center"/>
    </xf>
    <xf numFmtId="164" fontId="7" fillId="0" borderId="0" applyAlignment="1" pivotButton="0" quotePrefix="0" xfId="438">
      <alignment horizontal="center" vertical="center" wrapText="1"/>
    </xf>
    <xf numFmtId="168" fontId="7" fillId="47" borderId="0" applyAlignment="1" pivotButton="0" quotePrefix="0" xfId="438">
      <alignment horizontal="right" vertical="center"/>
    </xf>
    <xf numFmtId="168" fontId="7" fillId="47" borderId="16" applyAlignment="1" pivotButton="0" quotePrefix="0" xfId="438">
      <alignment horizontal="right" vertical="center"/>
    </xf>
    <xf numFmtId="164" fontId="7" fillId="30" borderId="19" applyAlignment="1" pivotButton="0" quotePrefix="0" xfId="438">
      <alignment horizontal="center" vertical="center" wrapText="1"/>
    </xf>
    <xf numFmtId="164" fontId="7" fillId="47" borderId="4" applyAlignment="1" pivotButton="0" quotePrefix="0" xfId="438">
      <alignment horizontal="center" vertical="center"/>
    </xf>
    <xf numFmtId="164" fontId="7" fillId="0" borderId="4" applyAlignment="1" pivotButton="0" quotePrefix="0" xfId="438">
      <alignment horizontal="center" vertical="center" wrapText="1"/>
    </xf>
    <xf numFmtId="168" fontId="7" fillId="30" borderId="4" applyAlignment="1" pivotButton="0" quotePrefix="0" xfId="438">
      <alignment horizontal="right" vertical="center"/>
    </xf>
    <xf numFmtId="168" fontId="7" fillId="47" borderId="4" applyAlignment="1" pivotButton="0" quotePrefix="0" xfId="438">
      <alignment horizontal="right" vertical="center"/>
    </xf>
    <xf numFmtId="168" fontId="7" fillId="47" borderId="23" applyAlignment="1" pivotButton="0" quotePrefix="0" xfId="438">
      <alignment horizontal="right" vertical="center"/>
    </xf>
    <xf numFmtId="0" fontId="7" fillId="30" borderId="129" applyAlignment="1" applyProtection="1" pivotButton="0" quotePrefix="0" xfId="424">
      <alignment horizontal="center" vertical="center" wrapText="1"/>
      <protection locked="1" hidden="1"/>
    </xf>
    <xf numFmtId="0" fontId="7" fillId="30" borderId="65" applyAlignment="1" applyProtection="1" pivotButton="0" quotePrefix="0" xfId="448">
      <alignment horizontal="center" vertical="center" wrapText="1"/>
      <protection locked="1" hidden="1"/>
    </xf>
    <xf numFmtId="0" fontId="7" fillId="30" borderId="99" applyAlignment="1" applyProtection="1" pivotButton="0" quotePrefix="0" xfId="448">
      <alignment horizontal="center" vertical="center" wrapText="1"/>
      <protection locked="1" hidden="1"/>
    </xf>
    <xf numFmtId="0" fontId="7" fillId="30" borderId="134" applyAlignment="1" applyProtection="1" pivotButton="0" quotePrefix="0" xfId="424">
      <alignment horizontal="center" vertical="center" wrapText="1"/>
      <protection locked="1" hidden="1"/>
    </xf>
    <xf numFmtId="0" fontId="7" fillId="30" borderId="100" applyAlignment="1" applyProtection="1" pivotButton="0" quotePrefix="0" xfId="448">
      <alignment horizontal="center" vertical="center" wrapText="1"/>
      <protection locked="1" hidden="1"/>
    </xf>
    <xf numFmtId="0" fontId="7" fillId="30" borderId="6" applyAlignment="1" applyProtection="1" pivotButton="0" quotePrefix="0" xfId="448">
      <alignment horizontal="center" vertical="center" wrapText="1"/>
      <protection locked="1" hidden="1"/>
    </xf>
    <xf numFmtId="164" fontId="7" fillId="30" borderId="0" applyAlignment="1" applyProtection="1" pivotButton="0" quotePrefix="0" xfId="0">
      <alignment horizontal="right" vertical="center"/>
      <protection locked="1" hidden="1"/>
    </xf>
    <xf numFmtId="164" fontId="7" fillId="30" borderId="16" applyAlignment="1" applyProtection="1" pivotButton="0" quotePrefix="0" xfId="0">
      <alignment horizontal="right" vertical="center"/>
      <protection locked="1" hidden="1"/>
    </xf>
    <xf numFmtId="164" fontId="12" fillId="30" borderId="16" applyAlignment="1" applyProtection="1" pivotButton="0" quotePrefix="0" xfId="0">
      <alignment horizontal="right" vertical="center"/>
      <protection locked="1" hidden="1"/>
    </xf>
    <xf numFmtId="167" fontId="7" fillId="30" borderId="16" applyAlignment="1" applyProtection="1" pivotButton="0" quotePrefix="0" xfId="0">
      <alignment horizontal="center" vertical="center"/>
      <protection locked="1" hidden="1"/>
    </xf>
    <xf numFmtId="171" fontId="7" fillId="30" borderId="30" applyAlignment="1" applyProtection="1" pivotButton="0" quotePrefix="0" xfId="421">
      <alignment horizontal="center" vertical="center"/>
      <protection locked="1" hidden="1"/>
    </xf>
    <xf numFmtId="164" fontId="7" fillId="30" borderId="18" applyAlignment="1" applyProtection="1" pivotButton="0" quotePrefix="0" xfId="0">
      <alignment horizontal="right" vertical="center"/>
      <protection locked="1" hidden="1"/>
    </xf>
    <xf numFmtId="164" fontId="7" fillId="30" borderId="0" applyAlignment="1" applyProtection="1" pivotButton="0" quotePrefix="0" xfId="0">
      <alignment horizontal="right" vertical="center"/>
      <protection locked="0" hidden="0"/>
    </xf>
    <xf numFmtId="167" fontId="7" fillId="30" borderId="23" applyAlignment="1" applyProtection="1" pivotButton="0" quotePrefix="0" xfId="0">
      <alignment horizontal="center" vertical="center"/>
      <protection locked="1" hidden="1"/>
    </xf>
    <xf numFmtId="164" fontId="7" fillId="30" borderId="19" applyAlignment="1" applyProtection="1" pivotButton="0" quotePrefix="0" xfId="0">
      <alignment horizontal="right" vertical="center"/>
      <protection locked="1" hidden="1"/>
    </xf>
    <xf numFmtId="164" fontId="7" fillId="30" borderId="4" applyAlignment="1" applyProtection="1" pivotButton="0" quotePrefix="0" xfId="0">
      <alignment horizontal="right" vertical="center"/>
      <protection locked="1" hidden="1"/>
    </xf>
    <xf numFmtId="164" fontId="7" fillId="30" borderId="4" applyAlignment="1" applyProtection="1" pivotButton="0" quotePrefix="0" xfId="0">
      <alignment horizontal="right" vertical="center"/>
      <protection locked="0" hidden="0"/>
    </xf>
    <xf numFmtId="0" fontId="0" fillId="0" borderId="17" applyProtection="1" pivotButton="0" quotePrefix="0" xfId="0">
      <protection locked="0" hidden="0"/>
    </xf>
    <xf numFmtId="167" fontId="7" fillId="30" borderId="0" applyAlignment="1" applyProtection="1" pivotButton="0" quotePrefix="0" xfId="0">
      <alignment horizontal="left" vertical="center"/>
      <protection locked="0" hidden="0"/>
    </xf>
    <xf numFmtId="0" fontId="7" fillId="30" borderId="99" applyAlignment="1" pivotButton="0" quotePrefix="0" xfId="449">
      <alignment horizontal="center" vertical="center" wrapText="1"/>
    </xf>
    <xf numFmtId="0" fontId="1" fillId="30" borderId="35" applyAlignment="1" pivotButton="0" quotePrefix="0" xfId="0">
      <alignment horizontal="center" vertical="center" wrapText="1"/>
    </xf>
    <xf numFmtId="0" fontId="7" fillId="30" borderId="36" applyAlignment="1" pivotButton="0" quotePrefix="0" xfId="449">
      <alignment horizontal="center" vertical="center" wrapText="1"/>
    </xf>
    <xf numFmtId="0" fontId="7" fillId="30" borderId="53" applyAlignment="1" pivotButton="0" quotePrefix="0" xfId="449">
      <alignment horizontal="center" vertical="center" wrapText="1"/>
    </xf>
    <xf numFmtId="164" fontId="7" fillId="30" borderId="0" applyAlignment="1" pivotButton="0" quotePrefix="0" xfId="0">
      <alignment horizontal="right" vertical="center"/>
    </xf>
    <xf numFmtId="164" fontId="7" fillId="30" borderId="39" applyAlignment="1" pivotButton="0" quotePrefix="0" xfId="0">
      <alignment vertical="center"/>
    </xf>
    <xf numFmtId="164" fontId="7" fillId="30" borderId="46" applyAlignment="1" pivotButton="0" quotePrefix="0" xfId="0">
      <alignment vertical="center"/>
    </xf>
    <xf numFmtId="164" fontId="12" fillId="30" borderId="39" applyAlignment="1" pivotButton="0" quotePrefix="0" xfId="0">
      <alignment vertical="center"/>
    </xf>
    <xf numFmtId="164" fontId="12" fillId="30" borderId="46" applyAlignment="1" pivotButton="0" quotePrefix="0" xfId="0">
      <alignment vertical="center"/>
    </xf>
    <xf numFmtId="164" fontId="7" fillId="30" borderId="40" applyAlignment="1" pivotButton="0" quotePrefix="0" xfId="0">
      <alignment vertical="center"/>
    </xf>
    <xf numFmtId="164" fontId="7" fillId="30" borderId="47" applyAlignment="1" pivotButton="0" quotePrefix="0" xfId="0">
      <alignment vertical="center"/>
    </xf>
    <xf numFmtId="0" fontId="7" fillId="30" borderId="101" applyAlignment="1" pivotButton="0" quotePrefix="0" xfId="442">
      <alignment horizontal="center" vertical="center" wrapText="1"/>
    </xf>
    <xf numFmtId="0" fontId="7" fillId="30" borderId="65" applyAlignment="1" pivotButton="0" quotePrefix="0" xfId="442">
      <alignment horizontal="center" vertical="center" wrapText="1"/>
    </xf>
    <xf numFmtId="0" fontId="7" fillId="30" borderId="99" applyAlignment="1" pivotButton="0" quotePrefix="0" xfId="442">
      <alignment horizontal="center" vertical="center" wrapText="1"/>
    </xf>
    <xf numFmtId="0" fontId="7" fillId="30" borderId="35" applyAlignment="1" pivotButton="0" quotePrefix="0" xfId="442">
      <alignment horizontal="center" vertical="center" wrapText="1"/>
    </xf>
    <xf numFmtId="0" fontId="7" fillId="30" borderId="60" applyAlignment="1" pivotButton="0" quotePrefix="0" xfId="442">
      <alignment horizontal="center" vertical="center" wrapText="1"/>
    </xf>
    <xf numFmtId="0" fontId="7" fillId="30" borderId="53" applyAlignment="1" pivotButton="0" quotePrefix="0" xfId="442">
      <alignment horizontal="center" vertical="center" wrapText="1"/>
    </xf>
    <xf numFmtId="0" fontId="0" fillId="0" borderId="108" pivotButton="0" quotePrefix="0" xfId="0"/>
    <xf numFmtId="164" fontId="7" fillId="30" borderId="16" applyAlignment="1" pivotButton="0" quotePrefix="0" xfId="442">
      <alignment horizontal="right" vertical="center"/>
    </xf>
    <xf numFmtId="164" fontId="12" fillId="30" borderId="16" applyAlignment="1" pivotButton="0" quotePrefix="0" xfId="442">
      <alignment horizontal="right" vertical="center"/>
    </xf>
    <xf numFmtId="164" fontId="12" fillId="30" borderId="4" applyAlignment="1" pivotButton="0" quotePrefix="0" xfId="442">
      <alignment horizontal="right" vertical="center"/>
    </xf>
    <xf numFmtId="164" fontId="12" fillId="30" borderId="23" applyAlignment="1" pivotButton="0" quotePrefix="0" xfId="442">
      <alignment horizontal="right" vertical="center"/>
    </xf>
    <xf numFmtId="0" fontId="7" fillId="30" borderId="65" applyAlignment="1" pivotButton="0" quotePrefix="0" xfId="377">
      <alignment horizontal="center" vertical="center"/>
    </xf>
    <xf numFmtId="0" fontId="7" fillId="0" borderId="99" applyAlignment="1" pivotButton="0" quotePrefix="0" xfId="449">
      <alignment horizontal="center" vertical="center"/>
    </xf>
    <xf numFmtId="0" fontId="7" fillId="30" borderId="22" applyAlignment="1" pivotButton="0" quotePrefix="0" xfId="377">
      <alignment horizontal="center" vertical="center" wrapText="1"/>
    </xf>
    <xf numFmtId="164" fontId="7" fillId="30" borderId="18" applyAlignment="1" pivotButton="0" quotePrefix="0" xfId="0">
      <alignment horizontal="right" vertical="center"/>
    </xf>
    <xf numFmtId="164" fontId="7" fillId="30" borderId="16" applyAlignment="1" pivotButton="0" quotePrefix="0" xfId="0">
      <alignment horizontal="right" vertical="center"/>
    </xf>
    <xf numFmtId="164" fontId="7" fillId="49" borderId="18" applyAlignment="1" pivotButton="0" quotePrefix="0" xfId="0">
      <alignment horizontal="right" vertical="center"/>
    </xf>
    <xf numFmtId="164" fontId="7" fillId="49" borderId="16" applyAlignment="1" pivotButton="0" quotePrefix="0" xfId="0">
      <alignment horizontal="right" vertical="center"/>
    </xf>
    <xf numFmtId="164" fontId="12" fillId="47" borderId="19" applyAlignment="1" pivotButton="0" quotePrefix="0" xfId="0">
      <alignment horizontal="right" vertical="center"/>
    </xf>
    <xf numFmtId="164" fontId="12" fillId="0" borderId="4" applyAlignment="1" pivotButton="0" quotePrefix="0" xfId="0">
      <alignment horizontal="right" vertical="center"/>
    </xf>
    <xf numFmtId="164" fontId="12" fillId="47" borderId="4" applyAlignment="1" pivotButton="0" quotePrefix="0" xfId="0">
      <alignment horizontal="right" vertical="center"/>
    </xf>
    <xf numFmtId="164" fontId="7" fillId="49" borderId="18" applyAlignment="1" pivotButton="0" quotePrefix="0" xfId="377">
      <alignment horizontal="center" vertical="center" shrinkToFit="1"/>
    </xf>
    <xf numFmtId="164" fontId="7" fillId="49" borderId="0" applyAlignment="1" pivotButton="0" quotePrefix="0" xfId="377">
      <alignment horizontal="center" vertical="center" shrinkToFit="1"/>
    </xf>
    <xf numFmtId="164" fontId="7" fillId="49" borderId="16" applyAlignment="1" pivotButton="0" quotePrefix="0" xfId="377">
      <alignment horizontal="center" vertical="center" shrinkToFit="1"/>
    </xf>
    <xf numFmtId="164" fontId="7" fillId="49" borderId="0" applyAlignment="1" pivotButton="0" quotePrefix="0" xfId="384">
      <alignment horizontal="center" vertical="center" shrinkToFit="1"/>
    </xf>
    <xf numFmtId="164" fontId="7" fillId="49" borderId="16" applyAlignment="1" pivotButton="0" quotePrefix="0" xfId="384">
      <alignment horizontal="center" vertical="center" shrinkToFit="1"/>
    </xf>
    <xf numFmtId="164" fontId="12" fillId="0" borderId="19" applyAlignment="1" pivotButton="0" quotePrefix="0" xfId="377">
      <alignment horizontal="center" vertical="center" shrinkToFit="1"/>
    </xf>
    <xf numFmtId="164" fontId="12" fillId="47" borderId="4" applyAlignment="1" pivotButton="0" quotePrefix="0" xfId="384">
      <alignment horizontal="center" vertical="center" shrinkToFit="1"/>
    </xf>
    <xf numFmtId="0" fontId="7" fillId="30" borderId="135" applyAlignment="1" pivotButton="0" quotePrefix="0" xfId="442">
      <alignment horizontal="center" vertical="center" wrapText="1"/>
    </xf>
    <xf numFmtId="0" fontId="7" fillId="30" borderId="99" applyAlignment="1" pivotButton="0" quotePrefix="0" xfId="442">
      <alignment horizontal="center" vertical="center"/>
    </xf>
    <xf numFmtId="0" fontId="7" fillId="30" borderId="121" applyAlignment="1" pivotButton="0" quotePrefix="0" xfId="424">
      <alignment horizontal="center" vertical="center" wrapText="1"/>
    </xf>
    <xf numFmtId="0" fontId="7" fillId="30" borderId="44" applyAlignment="1" pivotButton="0" quotePrefix="0" xfId="442">
      <alignment horizontal="center" vertical="center" wrapText="1"/>
    </xf>
    <xf numFmtId="0" fontId="7" fillId="30" borderId="60" applyAlignment="1" pivotButton="0" quotePrefix="0" xfId="442">
      <alignment horizontal="center" vertical="center"/>
    </xf>
    <xf numFmtId="0" fontId="7" fillId="30" borderId="100" applyAlignment="1" pivotButton="0" quotePrefix="0" xfId="442">
      <alignment horizontal="center" vertical="center" wrapText="1"/>
    </xf>
    <xf numFmtId="164" fontId="121" fillId="49" borderId="0" applyAlignment="1" pivotButton="0" quotePrefix="0" xfId="442">
      <alignment horizontal="right" vertical="center"/>
    </xf>
    <xf numFmtId="164" fontId="6" fillId="30" borderId="0" applyAlignment="1" pivotButton="0" quotePrefix="0" xfId="442">
      <alignment horizontal="right" vertical="center"/>
    </xf>
    <xf numFmtId="164" fontId="6" fillId="49" borderId="0" applyAlignment="1" pivotButton="0" quotePrefix="0" xfId="442">
      <alignment horizontal="right" vertical="center"/>
    </xf>
    <xf numFmtId="164" fontId="13" fillId="30" borderId="0" applyAlignment="1" pivotButton="0" quotePrefix="0" xfId="442">
      <alignment horizontal="right" vertical="center"/>
    </xf>
    <xf numFmtId="164" fontId="13" fillId="49" borderId="0" applyAlignment="1" pivotButton="0" quotePrefix="0" xfId="442">
      <alignment horizontal="right" vertical="center"/>
    </xf>
    <xf numFmtId="164" fontId="7" fillId="49" borderId="0" applyAlignment="1" pivotButton="0" quotePrefix="0" xfId="442">
      <alignment horizontal="right" vertical="center"/>
    </xf>
    <xf numFmtId="164" fontId="7" fillId="30" borderId="16" applyAlignment="1" pivotButton="0" quotePrefix="0" xfId="442">
      <alignment horizontal="center" vertical="center"/>
    </xf>
    <xf numFmtId="164" fontId="7" fillId="48" borderId="0" applyAlignment="1" pivotButton="0" quotePrefix="1" xfId="442">
      <alignment horizontal="right" vertical="center"/>
    </xf>
    <xf numFmtId="164" fontId="7" fillId="0" borderId="0" applyAlignment="1" pivotButton="0" quotePrefix="1" xfId="442">
      <alignment horizontal="right" vertical="center"/>
    </xf>
    <xf numFmtId="164" fontId="7" fillId="48" borderId="0" applyAlignment="1" pivotButton="0" quotePrefix="0" xfId="442">
      <alignment horizontal="right" vertical="center"/>
    </xf>
    <xf numFmtId="164" fontId="7" fillId="48" borderId="19" applyAlignment="1" pivotButton="0" quotePrefix="1" xfId="442">
      <alignment horizontal="right" vertical="center"/>
    </xf>
    <xf numFmtId="0" fontId="7" fillId="30" borderId="138" applyAlignment="1" pivotButton="0" quotePrefix="0" xfId="424">
      <alignment horizontal="center" vertical="center" wrapText="1"/>
    </xf>
    <xf numFmtId="0" fontId="7" fillId="30" borderId="99" applyAlignment="1" applyProtection="1" pivotButton="0" quotePrefix="0" xfId="0">
      <alignment horizontal="center" vertical="center" wrapText="1"/>
      <protection locked="1" hidden="1"/>
    </xf>
    <xf numFmtId="0" fontId="7" fillId="30" borderId="139" applyAlignment="1" pivotButton="0" quotePrefix="0" xfId="424">
      <alignment horizontal="center" vertical="center" wrapText="1"/>
    </xf>
    <xf numFmtId="0" fontId="0" fillId="0" borderId="20" pivotButton="0" quotePrefix="0" xfId="0"/>
    <xf numFmtId="0" fontId="0" fillId="0" borderId="49" pivotButton="0" quotePrefix="0" xfId="0"/>
    <xf numFmtId="0" fontId="0" fillId="0" borderId="115" pivotButton="0" quotePrefix="0" xfId="0"/>
    <xf numFmtId="0" fontId="0" fillId="0" borderId="113" pivotButton="0" quotePrefix="0" xfId="0"/>
    <xf numFmtId="164" fontId="7" fillId="30" borderId="0" applyAlignment="1" pivotButton="0" quotePrefix="0" xfId="0">
      <alignment vertical="center" wrapText="1"/>
    </xf>
    <xf numFmtId="164" fontId="7" fillId="30" borderId="16" applyAlignment="1" pivotButton="0" quotePrefix="0" xfId="0">
      <alignment vertical="center" wrapText="1"/>
    </xf>
    <xf numFmtId="164" fontId="12" fillId="30" borderId="0" applyAlignment="1" pivotButton="0" quotePrefix="0" xfId="0">
      <alignment vertical="center" wrapText="1"/>
    </xf>
    <xf numFmtId="164" fontId="12" fillId="30" borderId="16" applyAlignment="1" pivotButton="0" quotePrefix="0" xfId="0">
      <alignment vertical="center" wrapText="1"/>
    </xf>
    <xf numFmtId="171" fontId="7" fillId="30" borderId="48" applyAlignment="1" pivotButton="0" quotePrefix="0" xfId="424">
      <alignment horizontal="center" vertical="center"/>
    </xf>
    <xf numFmtId="171" fontId="7" fillId="30" borderId="50" applyAlignment="1" pivotButton="0" quotePrefix="0" xfId="424">
      <alignment horizontal="center" vertical="center"/>
    </xf>
    <xf numFmtId="164" fontId="7" fillId="47" borderId="0" applyAlignment="1" pivotButton="0" quotePrefix="0" xfId="0">
      <alignment vertical="center" wrapText="1"/>
    </xf>
    <xf numFmtId="171" fontId="7" fillId="30" borderId="50" applyAlignment="1" pivotButton="0" quotePrefix="0" xfId="424">
      <alignment horizontal="center" vertical="center" shrinkToFit="1"/>
    </xf>
    <xf numFmtId="171" fontId="7" fillId="30" borderId="51" applyAlignment="1" pivotButton="0" quotePrefix="0" xfId="424">
      <alignment horizontal="center" vertical="center"/>
    </xf>
    <xf numFmtId="164" fontId="7" fillId="30" borderId="4" applyAlignment="1" pivotButton="0" quotePrefix="0" xfId="0">
      <alignment vertical="center" wrapText="1"/>
    </xf>
    <xf numFmtId="164" fontId="7" fillId="47" borderId="4" applyAlignment="1" pivotButton="0" quotePrefix="0" xfId="0">
      <alignment vertical="center" wrapText="1"/>
    </xf>
    <xf numFmtId="171" fontId="7" fillId="30" borderId="52" applyAlignment="1" pivotButton="0" quotePrefix="0" xfId="424">
      <alignment horizontal="center" vertical="center" shrinkToFit="1"/>
    </xf>
    <xf numFmtId="0" fontId="7" fillId="0" borderId="129" applyAlignment="1" pivotButton="0" quotePrefix="0" xfId="443">
      <alignment horizontal="center" vertical="center" wrapText="1"/>
    </xf>
    <xf numFmtId="0" fontId="7" fillId="0" borderId="101" applyAlignment="1" pivotButton="0" quotePrefix="0" xfId="443">
      <alignment horizontal="center" vertical="center" wrapText="1"/>
    </xf>
    <xf numFmtId="0" fontId="7" fillId="0" borderId="65" applyAlignment="1" pivotButton="0" quotePrefix="0" xfId="443">
      <alignment horizontal="center" vertical="center" wrapText="1"/>
    </xf>
    <xf numFmtId="0" fontId="1" fillId="0" borderId="29" applyAlignment="1" pivotButton="0" quotePrefix="0" xfId="443">
      <alignment horizontal="center" vertical="center" wrapText="1"/>
    </xf>
    <xf numFmtId="0" fontId="1" fillId="0" borderId="26" applyAlignment="1" pivotButton="0" quotePrefix="0" xfId="443">
      <alignment horizontal="center" vertical="center" wrapText="1"/>
    </xf>
    <xf numFmtId="0" fontId="7" fillId="0" borderId="60" applyAlignment="1" pivotButton="0" quotePrefix="0" xfId="443">
      <alignment horizontal="center" vertical="center" wrapText="1"/>
    </xf>
    <xf numFmtId="0" fontId="7" fillId="0" borderId="26" applyAlignment="1" pivotButton="0" quotePrefix="0" xfId="443">
      <alignment horizontal="center" vertical="center" wrapText="1"/>
    </xf>
    <xf numFmtId="164" fontId="68" fillId="0" borderId="0" applyAlignment="1" pivotButton="0" quotePrefix="0" xfId="394">
      <alignment horizontal="right" vertical="center" shrinkToFit="1"/>
    </xf>
    <xf numFmtId="164" fontId="68" fillId="0" borderId="0" applyAlignment="1" pivotButton="0" quotePrefix="0" xfId="394">
      <alignment vertical="center" shrinkToFit="1"/>
    </xf>
    <xf numFmtId="164" fontId="68" fillId="30" borderId="0" applyAlignment="1" pivotButton="0" quotePrefix="0" xfId="394">
      <alignment horizontal="right" vertical="center" shrinkToFit="1"/>
    </xf>
    <xf numFmtId="164" fontId="68" fillId="30" borderId="0" applyAlignment="1" pivotButton="0" quotePrefix="0" xfId="394">
      <alignment vertical="center" shrinkToFit="1"/>
    </xf>
    <xf numFmtId="164" fontId="68" fillId="49" borderId="0" applyAlignment="1" pivotButton="0" quotePrefix="0" xfId="394">
      <alignment horizontal="right" vertical="center" shrinkToFit="1"/>
    </xf>
    <xf numFmtId="164" fontId="68" fillId="49" borderId="0" applyAlignment="1" pivotButton="0" quotePrefix="0" xfId="394">
      <alignment vertical="center" shrinkToFit="1"/>
    </xf>
    <xf numFmtId="0" fontId="0" fillId="0" borderId="23" pivotButton="0" quotePrefix="0" xfId="0"/>
    <xf numFmtId="164" fontId="82" fillId="30" borderId="0" applyAlignment="1" pivotButton="0" quotePrefix="0" xfId="394">
      <alignment horizontal="right" vertical="center" shrinkToFit="1"/>
    </xf>
    <xf numFmtId="164" fontId="82" fillId="30" borderId="0" applyAlignment="1" pivotButton="0" quotePrefix="0" xfId="394">
      <alignment vertical="center" shrinkToFit="1"/>
    </xf>
    <xf numFmtId="164" fontId="68" fillId="47" borderId="0" applyAlignment="1" pivotButton="0" quotePrefix="0" xfId="394">
      <alignment horizontal="right" vertical="center" shrinkToFit="1"/>
    </xf>
    <xf numFmtId="164" fontId="82" fillId="47" borderId="0" applyAlignment="1" pivotButton="0" quotePrefix="0" xfId="394">
      <alignment vertical="center" shrinkToFit="1"/>
    </xf>
    <xf numFmtId="164" fontId="82" fillId="47" borderId="0" applyAlignment="1" pivotButton="0" quotePrefix="0" xfId="394">
      <alignment horizontal="right" vertical="center" shrinkToFit="1"/>
    </xf>
    <xf numFmtId="167" fontId="71" fillId="30" borderId="0" applyAlignment="1" pivotButton="0" quotePrefix="0" xfId="442">
      <alignment horizontal="center" vertical="center"/>
    </xf>
    <xf numFmtId="0" fontId="7" fillId="30" borderId="121" applyAlignment="1" pivotButton="0" quotePrefix="0" xfId="442">
      <alignment horizontal="center" vertical="center" wrapText="1"/>
    </xf>
    <xf numFmtId="0" fontId="7" fillId="30" borderId="63" applyAlignment="1" pivotButton="0" quotePrefix="0" xfId="442">
      <alignment horizontal="center" vertical="center" wrapText="1"/>
    </xf>
    <xf numFmtId="0" fontId="7" fillId="30" borderId="36" applyAlignment="1" pivotButton="0" quotePrefix="0" xfId="442">
      <alignment horizontal="center" vertical="center" wrapText="1"/>
    </xf>
    <xf numFmtId="171" fontId="7" fillId="49" borderId="0" applyAlignment="1" pivotButton="0" quotePrefix="0" xfId="395">
      <alignment horizontal="right" vertical="center"/>
    </xf>
    <xf numFmtId="171" fontId="7" fillId="49" borderId="0" applyAlignment="1" pivotButton="0" quotePrefix="0" xfId="395">
      <alignment horizontal="center" vertical="center" wrapText="1"/>
    </xf>
    <xf numFmtId="164" fontId="7" fillId="49" borderId="0" applyAlignment="1" pivotButton="0" quotePrefix="0" xfId="395">
      <alignment horizontal="center" vertical="center"/>
    </xf>
    <xf numFmtId="173" fontId="7" fillId="49" borderId="0" applyAlignment="1" pivotButton="0" quotePrefix="0" xfId="395">
      <alignment horizontal="center" vertical="center" wrapText="1"/>
    </xf>
    <xf numFmtId="171" fontId="7" fillId="49" borderId="0" applyAlignment="1" pivotButton="0" quotePrefix="0" xfId="395">
      <alignment vertical="center" wrapText="1"/>
    </xf>
    <xf numFmtId="171" fontId="7" fillId="49" borderId="58" applyAlignment="1" pivotButton="0" quotePrefix="0" xfId="395">
      <alignment horizontal="center" vertical="center" wrapText="1"/>
    </xf>
    <xf numFmtId="171" fontId="7" fillId="49" borderId="16" applyAlignment="1" pivotButton="0" quotePrefix="0" xfId="395">
      <alignment horizontal="center" vertical="center"/>
    </xf>
    <xf numFmtId="171" fontId="7" fillId="49" borderId="0" applyAlignment="1" pivotButton="0" quotePrefix="0" xfId="395">
      <alignment horizontal="center" vertical="center"/>
    </xf>
    <xf numFmtId="171" fontId="7" fillId="49" borderId="0" applyAlignment="1" pivotButton="0" quotePrefix="0" xfId="395">
      <alignment vertical="center"/>
    </xf>
    <xf numFmtId="171" fontId="7" fillId="49" borderId="0" applyAlignment="1" pivotButton="0" quotePrefix="0" xfId="395">
      <alignment horizontal="right" vertical="center" wrapText="1"/>
    </xf>
    <xf numFmtId="171" fontId="7" fillId="49" borderId="16" applyAlignment="1" pivotButton="0" quotePrefix="0" xfId="395">
      <alignment horizontal="right" vertical="center"/>
    </xf>
    <xf numFmtId="171" fontId="12" fillId="30" borderId="4" applyAlignment="1" pivotButton="0" quotePrefix="0" xfId="395">
      <alignment horizontal="right" vertical="center"/>
    </xf>
    <xf numFmtId="171" fontId="12" fillId="47" borderId="4" applyAlignment="1" pivotButton="0" quotePrefix="0" xfId="395">
      <alignment horizontal="center" vertical="center" wrapText="1"/>
    </xf>
    <xf numFmtId="171" fontId="12" fillId="30" borderId="4" applyAlignment="1" pivotButton="0" quotePrefix="0" xfId="395">
      <alignment horizontal="center" vertical="center"/>
    </xf>
    <xf numFmtId="166" fontId="7" fillId="30" borderId="0" applyAlignment="1" pivotButton="0" quotePrefix="0" xfId="442">
      <alignment vertical="center"/>
    </xf>
    <xf numFmtId="171" fontId="7" fillId="30" borderId="0" applyAlignment="1" pivotButton="0" quotePrefix="0" xfId="395">
      <alignment horizontal="right" vertical="center" wrapText="1"/>
    </xf>
    <xf numFmtId="171" fontId="7" fillId="0" borderId="122" applyAlignment="1" pivotButton="0" quotePrefix="0" xfId="424">
      <alignment horizontal="center" vertical="center" wrapText="1"/>
    </xf>
    <xf numFmtId="0" fontId="1" fillId="0" borderId="60" applyAlignment="1" pivotButton="0" quotePrefix="0" xfId="0">
      <alignment horizontal="center" vertical="center" wrapText="1"/>
    </xf>
    <xf numFmtId="0" fontId="1" fillId="0" borderId="59" applyAlignment="1" pivotButton="0" quotePrefix="0" xfId="0">
      <alignment horizontal="center" vertical="center" wrapText="1"/>
    </xf>
    <xf numFmtId="164" fontId="68" fillId="30" borderId="0" applyAlignment="1" pivotButton="0" quotePrefix="0" xfId="377">
      <alignment vertical="center" shrinkToFit="1"/>
    </xf>
    <xf numFmtId="164" fontId="68" fillId="30" borderId="16" applyAlignment="1" pivotButton="0" quotePrefix="0" xfId="377">
      <alignment horizontal="right" vertical="center" shrinkToFit="1"/>
    </xf>
    <xf numFmtId="164" fontId="12" fillId="30" borderId="0" applyAlignment="1" pivotButton="0" quotePrefix="0" xfId="377">
      <alignment vertical="center" shrinkToFit="1"/>
    </xf>
    <xf numFmtId="164" fontId="12" fillId="30" borderId="16" applyAlignment="1" pivotButton="0" quotePrefix="0" xfId="377">
      <alignment horizontal="right" vertical="center" shrinkToFit="1"/>
    </xf>
    <xf numFmtId="164" fontId="7" fillId="30" borderId="0" applyAlignment="1" pivotButton="0" quotePrefix="0" xfId="377">
      <alignment vertical="center"/>
    </xf>
    <xf numFmtId="164" fontId="7" fillId="30" borderId="16" applyAlignment="1" pivotButton="0" quotePrefix="0" xfId="377">
      <alignment vertical="center"/>
    </xf>
    <xf numFmtId="164" fontId="7" fillId="30" borderId="0" applyAlignment="1" pivotButton="0" quotePrefix="0" xfId="377">
      <alignment horizontal="right" vertical="center"/>
    </xf>
    <xf numFmtId="164" fontId="6" fillId="47" borderId="0" applyAlignment="1" pivotButton="0" quotePrefix="0" xfId="0">
      <alignment horizontal="center" vertical="center"/>
    </xf>
    <xf numFmtId="164" fontId="6" fillId="47" borderId="4" applyAlignment="1" pivotButton="0" quotePrefix="0" xfId="0">
      <alignment horizontal="center" vertical="center"/>
    </xf>
    <xf numFmtId="164" fontId="7" fillId="0" borderId="4" applyAlignment="1" pivotButton="0" quotePrefix="0" xfId="0">
      <alignment horizontal="right" vertical="center"/>
    </xf>
    <xf numFmtId="164" fontId="7" fillId="47" borderId="23" applyAlignment="1" pivotButton="0" quotePrefix="0" xfId="0">
      <alignment vertical="center"/>
    </xf>
    <xf numFmtId="164" fontId="7" fillId="0" borderId="0" applyAlignment="1" pivotButton="0" quotePrefix="0" xfId="377">
      <alignment vertical="center"/>
    </xf>
    <xf numFmtId="164" fontId="7" fillId="0" borderId="17" applyAlignment="1" pivotButton="0" quotePrefix="0" xfId="377">
      <alignment vertical="center"/>
    </xf>
    <xf numFmtId="164" fontId="7" fillId="0" borderId="17" applyAlignment="1" pivotButton="0" quotePrefix="0" xfId="377">
      <alignment horizontal="left" vertical="center"/>
    </xf>
    <xf numFmtId="164" fontId="7" fillId="0" borderId="0" applyAlignment="1" pivotButton="0" quotePrefix="0" xfId="377">
      <alignment horizontal="left" vertical="center"/>
    </xf>
    <xf numFmtId="0" fontId="7" fillId="0" borderId="118" applyAlignment="1" pivotButton="0" quotePrefix="0" xfId="424">
      <alignment horizontal="center" vertical="center" wrapText="1"/>
    </xf>
    <xf numFmtId="0" fontId="7" fillId="0" borderId="136" applyAlignment="1" pivotButton="0" quotePrefix="0" xfId="424">
      <alignment horizontal="center" vertical="center" wrapText="1"/>
    </xf>
    <xf numFmtId="164" fontId="7" fillId="0" borderId="0" applyAlignment="1" pivotButton="0" quotePrefix="0" xfId="377">
      <alignment horizontal="center" vertical="center" shrinkToFit="1"/>
    </xf>
    <xf numFmtId="164" fontId="7" fillId="30" borderId="0" applyAlignment="1" pivotButton="0" quotePrefix="0" xfId="377">
      <alignment horizontal="center" vertical="center"/>
    </xf>
    <xf numFmtId="164" fontId="12" fillId="30" borderId="0" applyAlignment="1" pivotButton="0" quotePrefix="0" xfId="377">
      <alignment horizontal="center" vertical="center"/>
    </xf>
    <xf numFmtId="164" fontId="12" fillId="30" borderId="0" applyAlignment="1" pivotButton="0" quotePrefix="0" xfId="377">
      <alignment vertical="center"/>
    </xf>
    <xf numFmtId="164" fontId="12" fillId="0" borderId="0" applyAlignment="1" pivotButton="0" quotePrefix="0" xfId="377">
      <alignment vertical="center"/>
    </xf>
    <xf numFmtId="164" fontId="12" fillId="0" borderId="0" applyAlignment="1" pivotButton="0" quotePrefix="0" xfId="377">
      <alignment horizontal="center" vertical="center"/>
    </xf>
    <xf numFmtId="164" fontId="90" fillId="47" borderId="0" applyAlignment="1" pivotButton="0" quotePrefix="0" xfId="380">
      <alignment horizontal="right" vertical="center"/>
    </xf>
    <xf numFmtId="164" fontId="7" fillId="47" borderId="0" applyAlignment="1" pivotButton="0" quotePrefix="0" xfId="390">
      <alignment horizontal="right" vertical="center"/>
    </xf>
    <xf numFmtId="164" fontId="68" fillId="47" borderId="0" applyAlignment="1" pivotButton="0" quotePrefix="0" xfId="377">
      <alignment horizontal="center" vertical="center"/>
    </xf>
    <xf numFmtId="164" fontId="7" fillId="47" borderId="0" applyAlignment="1" pivotButton="0" quotePrefix="0" xfId="377">
      <alignment vertical="center"/>
    </xf>
    <xf numFmtId="164" fontId="7" fillId="0" borderId="0" applyAlignment="1" pivotButton="0" quotePrefix="0" xfId="377">
      <alignment horizontal="center" vertical="center"/>
    </xf>
    <xf numFmtId="164" fontId="68" fillId="47" borderId="0" applyAlignment="1" pivotButton="0" quotePrefix="0" xfId="377">
      <alignment vertical="center"/>
    </xf>
    <xf numFmtId="164" fontId="68" fillId="47" borderId="0" applyAlignment="1" pivotButton="0" quotePrefix="0" xfId="387">
      <alignment vertical="center"/>
    </xf>
    <xf numFmtId="164" fontId="90" fillId="47" borderId="0" applyAlignment="1" pivotButton="0" quotePrefix="0" xfId="380">
      <alignment vertical="center"/>
    </xf>
    <xf numFmtId="164" fontId="7" fillId="47" borderId="0" applyAlignment="1" pivotButton="0" quotePrefix="0" xfId="390">
      <alignment vertical="center"/>
    </xf>
    <xf numFmtId="164" fontId="7" fillId="30" borderId="4" applyAlignment="1" pivotButton="0" quotePrefix="0" xfId="377">
      <alignment horizontal="center" vertical="center"/>
    </xf>
    <xf numFmtId="164" fontId="90" fillId="47" borderId="4" applyAlignment="1" pivotButton="0" quotePrefix="0" xfId="380">
      <alignment vertical="center"/>
    </xf>
    <xf numFmtId="164" fontId="7" fillId="47" borderId="4" applyAlignment="1" pivotButton="0" quotePrefix="0" xfId="390">
      <alignment vertical="center"/>
    </xf>
    <xf numFmtId="164" fontId="68" fillId="47" borderId="4" applyAlignment="1" pivotButton="0" quotePrefix="0" xfId="377">
      <alignment horizontal="center" vertical="center"/>
    </xf>
    <xf numFmtId="164" fontId="7" fillId="47" borderId="4" applyAlignment="1" pivotButton="0" quotePrefix="0" xfId="377">
      <alignment vertical="center"/>
    </xf>
    <xf numFmtId="164" fontId="7" fillId="0" borderId="4" applyAlignment="1" pivotButton="0" quotePrefix="0" xfId="377">
      <alignment horizontal="center" vertical="center"/>
    </xf>
    <xf numFmtId="164" fontId="68" fillId="47" borderId="4" applyAlignment="1" pivotButton="0" quotePrefix="0" xfId="377">
      <alignment vertical="center"/>
    </xf>
    <xf numFmtId="164" fontId="68" fillId="47" borderId="4" applyAlignment="1" pivotButton="0" quotePrefix="0" xfId="387">
      <alignment vertical="center"/>
    </xf>
    <xf numFmtId="164" fontId="82" fillId="49" borderId="18" applyAlignment="1" pivotButton="0" quotePrefix="0" xfId="0">
      <alignment vertical="center"/>
    </xf>
    <xf numFmtId="164" fontId="82" fillId="49" borderId="16" applyAlignment="1" pivotButton="0" quotePrefix="0" xfId="0">
      <alignment vertical="center"/>
    </xf>
    <xf numFmtId="164" fontId="84" fillId="30" borderId="18" applyAlignment="1" pivotButton="0" quotePrefix="0" xfId="0">
      <alignment vertical="center"/>
    </xf>
    <xf numFmtId="164" fontId="84" fillId="30" borderId="0" applyAlignment="1" pivotButton="0" quotePrefix="0" xfId="0">
      <alignment vertical="center"/>
    </xf>
    <xf numFmtId="164" fontId="82" fillId="48" borderId="0" applyAlignment="1" pivotButton="0" quotePrefix="0" xfId="0">
      <alignment vertical="center"/>
    </xf>
    <xf numFmtId="0" fontId="7" fillId="0" borderId="66" applyAlignment="1" pivotButton="0" quotePrefix="0" xfId="431">
      <alignment horizontal="center" vertical="center"/>
    </xf>
    <xf numFmtId="0" fontId="7" fillId="30" borderId="136" applyAlignment="1" pivotButton="0" quotePrefix="0" xfId="0">
      <alignment horizontal="center" vertical="center" wrapText="1"/>
    </xf>
    <xf numFmtId="164" fontId="68" fillId="30" borderId="16" applyAlignment="1" pivotButton="0" quotePrefix="0" xfId="0">
      <alignment horizontal="center" vertical="center"/>
    </xf>
    <xf numFmtId="164" fontId="82" fillId="30" borderId="0" applyAlignment="1" pivotButton="0" quotePrefix="0" xfId="0">
      <alignment horizontal="center" vertical="center"/>
    </xf>
    <xf numFmtId="164" fontId="82" fillId="30" borderId="16" applyAlignment="1" pivotButton="0" quotePrefix="0" xfId="0">
      <alignment horizontal="center" vertical="center"/>
    </xf>
    <xf numFmtId="164" fontId="68" fillId="48" borderId="0" applyAlignment="1" pivotButton="0" quotePrefix="0" xfId="0">
      <alignment horizontal="center" vertical="center"/>
    </xf>
    <xf numFmtId="164" fontId="68" fillId="48" borderId="16" applyAlignment="1" pivotButton="0" quotePrefix="0" xfId="0">
      <alignment horizontal="center" vertical="center"/>
    </xf>
    <xf numFmtId="164" fontId="82" fillId="30" borderId="4" applyAlignment="1" pivotButton="0" quotePrefix="0" xfId="0">
      <alignment horizontal="center" vertical="center"/>
    </xf>
    <xf numFmtId="164" fontId="68" fillId="47" borderId="4" applyAlignment="1" pivotButton="0" quotePrefix="0" xfId="0">
      <alignment horizontal="center" vertical="center"/>
    </xf>
    <xf numFmtId="164" fontId="68" fillId="30" borderId="4" applyAlignment="1" pivotButton="0" quotePrefix="0" xfId="0">
      <alignment horizontal="center" vertical="center"/>
    </xf>
    <xf numFmtId="164" fontId="68" fillId="48" borderId="4" applyAlignment="1" pivotButton="0" quotePrefix="0" xfId="0">
      <alignment horizontal="center" vertical="center"/>
    </xf>
    <xf numFmtId="164" fontId="68" fillId="48" borderId="23" applyAlignment="1" pivotButton="0" quotePrefix="0" xfId="0">
      <alignment horizontal="center" vertical="center"/>
    </xf>
    <xf numFmtId="0" fontId="7" fillId="0" borderId="103" applyAlignment="1" pivotButton="0" quotePrefix="0" xfId="431">
      <alignment horizontal="center" vertical="center"/>
    </xf>
    <xf numFmtId="0" fontId="7" fillId="0" borderId="65" applyAlignment="1" pivotButton="0" quotePrefix="0" xfId="431">
      <alignment horizontal="center" vertical="center" wrapText="1"/>
    </xf>
    <xf numFmtId="0" fontId="7" fillId="0" borderId="99" applyAlignment="1" pivotButton="0" quotePrefix="0" xfId="431">
      <alignment horizontal="center" vertical="center"/>
    </xf>
    <xf numFmtId="0" fontId="7" fillId="30" borderId="121" applyAlignment="1" pivotButton="0" quotePrefix="0" xfId="0">
      <alignment horizontal="center" vertical="center" wrapText="1"/>
    </xf>
    <xf numFmtId="0" fontId="7" fillId="0" borderId="35" applyAlignment="1" pivotButton="0" quotePrefix="0" xfId="431">
      <alignment horizontal="center" vertical="center"/>
    </xf>
    <xf numFmtId="164" fontId="89" fillId="30" borderId="0" applyAlignment="1" pivotButton="0" quotePrefix="0" xfId="0">
      <alignment horizontal="center" vertical="center"/>
    </xf>
    <xf numFmtId="164" fontId="13" fillId="30" borderId="0" applyAlignment="1" pivotButton="0" quotePrefix="0" xfId="0">
      <alignment horizontal="center" vertical="center"/>
    </xf>
    <xf numFmtId="164" fontId="7" fillId="30" borderId="4" applyAlignment="1" pivotButton="0" quotePrefix="0" xfId="0">
      <alignment horizontal="center" vertical="center"/>
    </xf>
    <xf numFmtId="164" fontId="7" fillId="0" borderId="4" applyAlignment="1" pivotButton="0" quotePrefix="0" xfId="0">
      <alignment horizontal="center" vertical="center"/>
    </xf>
    <xf numFmtId="0" fontId="0" fillId="0" borderId="122" pivotButton="0" quotePrefix="0" xfId="0"/>
  </cellXfs>
  <cellStyles count="456">
    <cellStyle name="표준" xfId="0" builtinId="0"/>
    <cellStyle name="20% - 강조색1" xfId="1" builtinId="30"/>
    <cellStyle name="20% - 강조색1 2" xfId="2"/>
    <cellStyle name="20% - 강조색2" xfId="3" builtinId="34"/>
    <cellStyle name="20% - 강조색2 2" xfId="4"/>
    <cellStyle name="20% - 강조색3" xfId="5" builtinId="38"/>
    <cellStyle name="20% - 강조색3 2" xfId="6"/>
    <cellStyle name="20% - 강조색4" xfId="7" builtinId="42"/>
    <cellStyle name="20% - 강조색4 2" xfId="8"/>
    <cellStyle name="20% - 강조색5" xfId="9" builtinId="46"/>
    <cellStyle name="20% - 강조색5 2" xfId="10"/>
    <cellStyle name="20% - 강조색6" xfId="11" builtinId="50"/>
    <cellStyle name="20% - 강조색6 2" xfId="12"/>
    <cellStyle name="40% - 강조색1" xfId="13" builtinId="31"/>
    <cellStyle name="40% - 강조색1 2" xfId="14"/>
    <cellStyle name="40% - 강조색2" xfId="15" builtinId="35"/>
    <cellStyle name="40% - 강조색2 2" xfId="16"/>
    <cellStyle name="40% - 강조색3" xfId="17" builtinId="39"/>
    <cellStyle name="40% - 강조색3 2" xfId="18"/>
    <cellStyle name="40% - 강조색4" xfId="19" builtinId="43"/>
    <cellStyle name="40% - 강조색4 2" xfId="20"/>
    <cellStyle name="40% - 강조색5" xfId="21" builtinId="47"/>
    <cellStyle name="40% - 강조색5 2" xfId="22"/>
    <cellStyle name="40% - 강조색6" xfId="23" builtinId="51"/>
    <cellStyle name="40% - 강조색6 2" xfId="24"/>
    <cellStyle name="60% - 강조색1" xfId="25" builtinId="32"/>
    <cellStyle name="60% - 강조색1 2" xfId="26"/>
    <cellStyle name="60% - 강조색2" xfId="27" builtinId="36"/>
    <cellStyle name="60% - 강조색2 2" xfId="28"/>
    <cellStyle name="60% - 강조색3" xfId="29" builtinId="40"/>
    <cellStyle name="60% - 강조색3 2" xfId="30"/>
    <cellStyle name="60% - 강조색4" xfId="31" builtinId="44"/>
    <cellStyle name="60% - 강조색4 2" xfId="32"/>
    <cellStyle name="60% - 강조색5" xfId="33" builtinId="48"/>
    <cellStyle name="60% - 강조색5 2" xfId="34"/>
    <cellStyle name="60% - 강조색6" xfId="35" builtinId="52"/>
    <cellStyle name="60% - 강조색6 2" xfId="36"/>
    <cellStyle name="A¨­￠￢￠O [0]_INQUIRY ￠?￥i¨u¡AAⓒ￢Aⓒª " xfId="37"/>
    <cellStyle name="A¨­￠￢￠O_INQUIRY ￠?￥i¨u¡AAⓒ￢Aⓒª " xfId="38"/>
    <cellStyle name="ÅëÈ­ [0]_¼ÕÀÍ¿¹»ê" xfId="39"/>
    <cellStyle name="AeE­ [0]_¼OAI¿¹≫e" xfId="40"/>
    <cellStyle name="ÅëÈ­ [0]_ÀÎ°Çºñ,¿ÜÁÖºñ" xfId="41"/>
    <cellStyle name="AeE­ [0]_AI°Cºn,μμ±Þºn" xfId="42"/>
    <cellStyle name="ÅëÈ­ [0]_laroux" xfId="43"/>
    <cellStyle name="AeE­ [0]_laroux_1" xfId="44"/>
    <cellStyle name="ÅëÈ­ [0]_laroux_1" xfId="45"/>
    <cellStyle name="AeE­ [0]_laroux_1 2" xfId="46"/>
    <cellStyle name="ÅëÈ­ [0]_laroux_1 2" xfId="47"/>
    <cellStyle name="AeE­ [0]_laroux_1 3" xfId="48"/>
    <cellStyle name="ÅëÈ­ [0]_laroux_1 3" xfId="49"/>
    <cellStyle name="AeE­ [0]_laroux_1 4" xfId="50"/>
    <cellStyle name="ÅëÈ­ [0]_laroux_1 4" xfId="51"/>
    <cellStyle name="AeE­ [0]_laroux_2" xfId="52"/>
    <cellStyle name="ÅëÈ­ [0]_laroux_2" xfId="53"/>
    <cellStyle name="AeE­ [0]_laroux_2 2" xfId="54"/>
    <cellStyle name="ÅëÈ­ [0]_laroux_2 2" xfId="55"/>
    <cellStyle name="AeE­ [0]_laroux_2 3" xfId="56"/>
    <cellStyle name="ÅëÈ­ [0]_laroux_2 3" xfId="57"/>
    <cellStyle name="AeE­ [0]_laroux_2 4" xfId="58"/>
    <cellStyle name="ÅëÈ­ [0]_laroux_2 4" xfId="59"/>
    <cellStyle name="AeE­ [0]_laroux_2_41-06농림16" xfId="60"/>
    <cellStyle name="ÅëÈ­ [0]_laroux_2_41-06농림16" xfId="61"/>
    <cellStyle name="AeE­ [0]_laroux_2_41-06농림16 2" xfId="62"/>
    <cellStyle name="ÅëÈ­ [0]_laroux_2_41-06농림16 2" xfId="63"/>
    <cellStyle name="AeE­ [0]_laroux_2_41-06농림16 3" xfId="64"/>
    <cellStyle name="ÅëÈ­ [0]_laroux_2_41-06농림16 3" xfId="65"/>
    <cellStyle name="AeE­ [0]_laroux_2_41-06농림16 4" xfId="66"/>
    <cellStyle name="ÅëÈ­ [0]_laroux_2_41-06농림16 4" xfId="67"/>
    <cellStyle name="AeE­ [0]_laroux_2_41-06농림41" xfId="68"/>
    <cellStyle name="ÅëÈ­ [0]_laroux_2_41-06농림41" xfId="69"/>
    <cellStyle name="AeE­ [0]_laroux_2_41-06농림41 2" xfId="70"/>
    <cellStyle name="ÅëÈ­ [0]_laroux_2_41-06농림41 2" xfId="71"/>
    <cellStyle name="AeE­ [0]_laroux_2_41-06농림41 3" xfId="72"/>
    <cellStyle name="ÅëÈ­ [0]_laroux_2_41-06농림41 3" xfId="73"/>
    <cellStyle name="AeE­ [0]_laroux_2_41-06농림41 4" xfId="74"/>
    <cellStyle name="ÅëÈ­ [0]_laroux_2_41-06농림41 4" xfId="75"/>
    <cellStyle name="AeE­ [0]_Sheet1" xfId="76"/>
    <cellStyle name="ÅëÈ­ [0]_Sheet1" xfId="77"/>
    <cellStyle name="AeE­ [0]_Sheet1 2" xfId="78"/>
    <cellStyle name="ÅëÈ­ [0]_Sheet1 2" xfId="79"/>
    <cellStyle name="AeE­ [0]_Sheet1 3" xfId="80"/>
    <cellStyle name="ÅëÈ­ [0]_Sheet1 3" xfId="81"/>
    <cellStyle name="AeE­ [0]_Sheet1 4" xfId="82"/>
    <cellStyle name="ÅëÈ­ [0]_Sheet1 4" xfId="83"/>
    <cellStyle name="ÅëÈ­_¼ÕÀÍ¿¹»ê" xfId="84"/>
    <cellStyle name="AeE­_¼OAI¿¹≫e" xfId="85"/>
    <cellStyle name="ÅëÈ­_ÀÎ°Çºñ,¿ÜÁÖºñ" xfId="86"/>
    <cellStyle name="AeE­_AI°Cºn,μμ±Þºn" xfId="87"/>
    <cellStyle name="ÅëÈ­_laroux" xfId="88"/>
    <cellStyle name="AeE­_laroux_1" xfId="89"/>
    <cellStyle name="ÅëÈ­_laroux_1" xfId="90"/>
    <cellStyle name="AeE­_laroux_1 2" xfId="91"/>
    <cellStyle name="ÅëÈ­_laroux_1 2" xfId="92"/>
    <cellStyle name="AeE­_laroux_1 3" xfId="93"/>
    <cellStyle name="ÅëÈ­_laroux_1 3" xfId="94"/>
    <cellStyle name="AeE­_laroux_1 4" xfId="95"/>
    <cellStyle name="ÅëÈ­_laroux_1 4" xfId="96"/>
    <cellStyle name="AeE­_laroux_2" xfId="97"/>
    <cellStyle name="ÅëÈ­_laroux_2" xfId="98"/>
    <cellStyle name="AeE­_laroux_2 2" xfId="99"/>
    <cellStyle name="ÅëÈ­_laroux_2 2" xfId="100"/>
    <cellStyle name="AeE­_laroux_2 3" xfId="101"/>
    <cellStyle name="ÅëÈ­_laroux_2 3" xfId="102"/>
    <cellStyle name="AeE­_laroux_2 4" xfId="103"/>
    <cellStyle name="ÅëÈ­_laroux_2 4" xfId="104"/>
    <cellStyle name="AeE­_laroux_2_41-06농림16" xfId="105"/>
    <cellStyle name="ÅëÈ­_laroux_2_41-06농림16" xfId="106"/>
    <cellStyle name="AeE­_laroux_2_41-06농림16 2" xfId="107"/>
    <cellStyle name="ÅëÈ­_laroux_2_41-06농림16 2" xfId="108"/>
    <cellStyle name="AeE­_laroux_2_41-06농림16 3" xfId="109"/>
    <cellStyle name="ÅëÈ­_laroux_2_41-06농림16 3" xfId="110"/>
    <cellStyle name="AeE­_laroux_2_41-06농림16 4" xfId="111"/>
    <cellStyle name="ÅëÈ­_laroux_2_41-06농림16 4" xfId="112"/>
    <cellStyle name="AeE­_laroux_2_41-06농림41" xfId="113"/>
    <cellStyle name="ÅëÈ­_laroux_2_41-06농림41" xfId="114"/>
    <cellStyle name="AeE­_laroux_2_41-06농림41 2" xfId="115"/>
    <cellStyle name="ÅëÈ­_laroux_2_41-06농림41 2" xfId="116"/>
    <cellStyle name="AeE­_laroux_2_41-06농림41 3" xfId="117"/>
    <cellStyle name="ÅëÈ­_laroux_2_41-06농림41 3" xfId="118"/>
    <cellStyle name="AeE­_laroux_2_41-06농림41 4" xfId="119"/>
    <cellStyle name="ÅëÈ­_laroux_2_41-06농림41 4" xfId="120"/>
    <cellStyle name="AeE­_Sheet1" xfId="121"/>
    <cellStyle name="ÅëÈ­_Sheet1" xfId="122"/>
    <cellStyle name="AeE­_Sheet1 2" xfId="123"/>
    <cellStyle name="ÅëÈ­_Sheet1 2" xfId="124"/>
    <cellStyle name="AeE­_Sheet1 3" xfId="125"/>
    <cellStyle name="ÅëÈ­_Sheet1 3" xfId="126"/>
    <cellStyle name="AeE­_Sheet1 4" xfId="127"/>
    <cellStyle name="ÅëÈ­_Sheet1 4" xfId="128"/>
    <cellStyle name="AeE­_Sheet1_41-06농림16" xfId="129"/>
    <cellStyle name="ÅëÈ­_Sheet1_41-06농림16" xfId="130"/>
    <cellStyle name="AeE­_Sheet1_41-06농림16 2" xfId="131"/>
    <cellStyle name="ÅëÈ­_Sheet1_41-06농림16 2" xfId="132"/>
    <cellStyle name="AeE­_Sheet1_41-06농림16 3" xfId="133"/>
    <cellStyle name="ÅëÈ­_Sheet1_41-06농림16 3" xfId="134"/>
    <cellStyle name="AeE­_Sheet1_41-06농림16 4" xfId="135"/>
    <cellStyle name="ÅëÈ­_Sheet1_41-06농림16 4" xfId="136"/>
    <cellStyle name="AeE­_Sheet1_41-06농림41" xfId="137"/>
    <cellStyle name="ÅëÈ­_Sheet1_41-06농림41" xfId="138"/>
    <cellStyle name="AeE­_Sheet1_41-06농림41 2" xfId="139"/>
    <cellStyle name="ÅëÈ­_Sheet1_41-06농림41 2" xfId="140"/>
    <cellStyle name="AeE­_Sheet1_41-06농림41 3" xfId="141"/>
    <cellStyle name="ÅëÈ­_Sheet1_41-06농림41 3" xfId="142"/>
    <cellStyle name="AeE­_Sheet1_41-06농림41 4" xfId="143"/>
    <cellStyle name="ÅëÈ­_Sheet1_41-06농림41 4" xfId="144"/>
    <cellStyle name="AeE¡ⓒ [0]_INQUIRY ￠?￥i¨u¡AAⓒ￢Aⓒª " xfId="145"/>
    <cellStyle name="AeE¡ⓒ_INQUIRY ￠?￥i¨u¡AAⓒ￢Aⓒª " xfId="146"/>
    <cellStyle name="ÄÞ¸¶ [0]_¼ÕÀÍ¿¹»ê" xfId="147"/>
    <cellStyle name="AÞ¸¶ [0]_¼OAI¿¹≫e" xfId="148"/>
    <cellStyle name="ÄÞ¸¶ [0]_ÀÎ°Çºñ,¿ÜÁÖºñ" xfId="149"/>
    <cellStyle name="AÞ¸¶ [0]_AI°Cºn,μμ±Þºn" xfId="150"/>
    <cellStyle name="ÄÞ¸¶ [0]_laroux" xfId="151"/>
    <cellStyle name="AÞ¸¶ [0]_laroux_1" xfId="152"/>
    <cellStyle name="ÄÞ¸¶ [0]_laroux_1" xfId="153"/>
    <cellStyle name="AÞ¸¶ [0]_laroux_1 2" xfId="154"/>
    <cellStyle name="ÄÞ¸¶ [0]_laroux_1 2" xfId="155"/>
    <cellStyle name="AÞ¸¶ [0]_laroux_1 3" xfId="156"/>
    <cellStyle name="ÄÞ¸¶ [0]_laroux_1 3" xfId="157"/>
    <cellStyle name="AÞ¸¶ [0]_laroux_1 4" xfId="158"/>
    <cellStyle name="ÄÞ¸¶ [0]_laroux_1 4" xfId="159"/>
    <cellStyle name="AÞ¸¶ [0]_Sheet1" xfId="160"/>
    <cellStyle name="ÄÞ¸¶ [0]_Sheet1" xfId="161"/>
    <cellStyle name="AÞ¸¶ [0]_Sheet1 2" xfId="162"/>
    <cellStyle name="ÄÞ¸¶ [0]_Sheet1 2" xfId="163"/>
    <cellStyle name="AÞ¸¶ [0]_Sheet1 3" xfId="164"/>
    <cellStyle name="ÄÞ¸¶ [0]_Sheet1 3" xfId="165"/>
    <cellStyle name="AÞ¸¶ [0]_Sheet1 4" xfId="166"/>
    <cellStyle name="ÄÞ¸¶ [0]_Sheet1 4" xfId="167"/>
    <cellStyle name="ÄÞ¸¶_¼ÕÀÍ¿¹»ê" xfId="168"/>
    <cellStyle name="AÞ¸¶_¼OAI¿¹≫e" xfId="169"/>
    <cellStyle name="ÄÞ¸¶_ÀÎ°Çºñ,¿ÜÁÖºñ" xfId="170"/>
    <cellStyle name="AÞ¸¶_AI°Cºn,μμ±Þºn" xfId="171"/>
    <cellStyle name="ÄÞ¸¶_laroux" xfId="172"/>
    <cellStyle name="AÞ¸¶_laroux_1" xfId="173"/>
    <cellStyle name="ÄÞ¸¶_laroux_1" xfId="174"/>
    <cellStyle name="AÞ¸¶_laroux_1 2" xfId="175"/>
    <cellStyle name="ÄÞ¸¶_laroux_1 2" xfId="176"/>
    <cellStyle name="AÞ¸¶_laroux_1 3" xfId="177"/>
    <cellStyle name="ÄÞ¸¶_laroux_1 3" xfId="178"/>
    <cellStyle name="AÞ¸¶_laroux_1 4" xfId="179"/>
    <cellStyle name="ÄÞ¸¶_laroux_1 4" xfId="180"/>
    <cellStyle name="AÞ¸¶_Sheet1" xfId="181"/>
    <cellStyle name="ÄÞ¸¶_Sheet1" xfId="182"/>
    <cellStyle name="AÞ¸¶_Sheet1 2" xfId="183"/>
    <cellStyle name="ÄÞ¸¶_Sheet1 2" xfId="184"/>
    <cellStyle name="AÞ¸¶_Sheet1 3" xfId="185"/>
    <cellStyle name="ÄÞ¸¶_Sheet1 3" xfId="186"/>
    <cellStyle name="AÞ¸¶_Sheet1 4" xfId="187"/>
    <cellStyle name="ÄÞ¸¶_Sheet1 4" xfId="188"/>
    <cellStyle name="AÞ¸¶_Sheet1_41-06농림16" xfId="189"/>
    <cellStyle name="ÄÞ¸¶_Sheet1_41-06농림16" xfId="190"/>
    <cellStyle name="AÞ¸¶_Sheet1_41-06농림16 2" xfId="191"/>
    <cellStyle name="ÄÞ¸¶_Sheet1_41-06농림16 2" xfId="192"/>
    <cellStyle name="AÞ¸¶_Sheet1_41-06농림16 3" xfId="193"/>
    <cellStyle name="ÄÞ¸¶_Sheet1_41-06농림16 3" xfId="194"/>
    <cellStyle name="AÞ¸¶_Sheet1_41-06농림16 4" xfId="195"/>
    <cellStyle name="ÄÞ¸¶_Sheet1_41-06농림16 4" xfId="196"/>
    <cellStyle name="AÞ¸¶_Sheet1_41-06농림41" xfId="197"/>
    <cellStyle name="ÄÞ¸¶_Sheet1_41-06농림41" xfId="198"/>
    <cellStyle name="AÞ¸¶_Sheet1_41-06농림41 2" xfId="199"/>
    <cellStyle name="ÄÞ¸¶_Sheet1_41-06농림41 2" xfId="200"/>
    <cellStyle name="AÞ¸¶_Sheet1_41-06농림41 3" xfId="201"/>
    <cellStyle name="ÄÞ¸¶_Sheet1_41-06농림41 3" xfId="202"/>
    <cellStyle name="AÞ¸¶_Sheet1_41-06농림41 4" xfId="203"/>
    <cellStyle name="ÄÞ¸¶_Sheet1_41-06농림41 4" xfId="204"/>
    <cellStyle name="C¡IA¨ª_¡ic¨u¡A¨￢I¨￢¡Æ AN¡Æe " xfId="205"/>
    <cellStyle name="C￥AØ_¿μ¾÷CoE² " xfId="206"/>
    <cellStyle name="Ç¥ÁØ_¼ÕÀÍ¿¹»ê" xfId="207"/>
    <cellStyle name="C￥AØ_¼OAI¿¹≫e" xfId="208"/>
    <cellStyle name="Ç¥ÁØ_ÀÎ°Çºñ,¿ÜÁÖºñ" xfId="209"/>
    <cellStyle name="C￥AØ_AI°Cºn,μμ±Þºn" xfId="210"/>
    <cellStyle name="Ç¥ÁØ_laroux" xfId="211"/>
    <cellStyle name="C￥AØ_laroux_1" xfId="212"/>
    <cellStyle name="Ç¥ÁØ_laroux_1" xfId="213"/>
    <cellStyle name="C￥AØ_laroux_1 2" xfId="214"/>
    <cellStyle name="Ç¥ÁØ_laroux_1 2" xfId="215"/>
    <cellStyle name="C￥AØ_laroux_1 3" xfId="216"/>
    <cellStyle name="Ç¥ÁØ_laroux_1 3" xfId="217"/>
    <cellStyle name="C￥AØ_laroux_1 4" xfId="218"/>
    <cellStyle name="Ç¥ÁØ_laroux_1 4" xfId="219"/>
    <cellStyle name="C￥AØ_laroux_1_Sheet1" xfId="220"/>
    <cellStyle name="Ç¥ÁØ_laroux_1_Sheet1" xfId="221"/>
    <cellStyle name="C￥AØ_laroux_1_Sheet1 2" xfId="222"/>
    <cellStyle name="Ç¥ÁØ_laroux_1_Sheet1 2" xfId="223"/>
    <cellStyle name="C￥AØ_laroux_1_Sheet1 3" xfId="224"/>
    <cellStyle name="Ç¥ÁØ_laroux_1_Sheet1 3" xfId="225"/>
    <cellStyle name="C￥AØ_laroux_1_Sheet1 4" xfId="226"/>
    <cellStyle name="Ç¥ÁØ_laroux_1_Sheet1 4" xfId="227"/>
    <cellStyle name="C￥AØ_laroux_2" xfId="228"/>
    <cellStyle name="Ç¥ÁØ_laroux_2" xfId="229"/>
    <cellStyle name="C￥AØ_laroux_2 2" xfId="230"/>
    <cellStyle name="Ç¥ÁØ_laroux_2 2" xfId="231"/>
    <cellStyle name="C￥AØ_laroux_2 3" xfId="232"/>
    <cellStyle name="Ç¥ÁØ_laroux_2 3" xfId="233"/>
    <cellStyle name="C￥AØ_laroux_2 4" xfId="234"/>
    <cellStyle name="Ç¥ÁØ_laroux_2 4" xfId="235"/>
    <cellStyle name="C￥AØ_laroux_2_Sheet1" xfId="236"/>
    <cellStyle name="Ç¥ÁØ_laroux_2_Sheet1" xfId="237"/>
    <cellStyle name="C￥AØ_laroux_2_Sheet1 2" xfId="238"/>
    <cellStyle name="Ç¥ÁØ_laroux_2_Sheet1 2" xfId="239"/>
    <cellStyle name="C￥AØ_laroux_2_Sheet1 3" xfId="240"/>
    <cellStyle name="Ç¥ÁØ_laroux_2_Sheet1 3" xfId="241"/>
    <cellStyle name="C￥AØ_laroux_2_Sheet1 4" xfId="242"/>
    <cellStyle name="Ç¥ÁØ_laroux_2_Sheet1 4" xfId="243"/>
    <cellStyle name="C￥AØ_laroux_3" xfId="244"/>
    <cellStyle name="Ç¥ÁØ_laroux_3" xfId="245"/>
    <cellStyle name="C￥AØ_laroux_3 2" xfId="246"/>
    <cellStyle name="Ç¥ÁØ_laroux_3 2" xfId="247"/>
    <cellStyle name="C￥AØ_laroux_3 3" xfId="248"/>
    <cellStyle name="Ç¥ÁØ_laroux_3 3" xfId="249"/>
    <cellStyle name="C￥AØ_laroux_3 4" xfId="250"/>
    <cellStyle name="Ç¥ÁØ_laroux_3 4" xfId="251"/>
    <cellStyle name="C￥AØ_laroux_4" xfId="252"/>
    <cellStyle name="Ç¥ÁØ_laroux_4" xfId="253"/>
    <cellStyle name="C￥AØ_laroux_4 2" xfId="254"/>
    <cellStyle name="Ç¥ÁØ_laroux_4 2" xfId="255"/>
    <cellStyle name="C￥AØ_laroux_4 3" xfId="256"/>
    <cellStyle name="Ç¥ÁØ_laroux_4 3" xfId="257"/>
    <cellStyle name="C￥AØ_laroux_4 4" xfId="258"/>
    <cellStyle name="Ç¥ÁØ_laroux_4 4" xfId="259"/>
    <cellStyle name="C￥AØ_laroux_Sheet1" xfId="260"/>
    <cellStyle name="Ç¥ÁØ_laroux_Sheet1" xfId="261"/>
    <cellStyle name="C￥AØ_laroux_Sheet1 2" xfId="262"/>
    <cellStyle name="Ç¥ÁØ_laroux_Sheet1 2" xfId="263"/>
    <cellStyle name="C￥AØ_laroux_Sheet1 3" xfId="264"/>
    <cellStyle name="Ç¥ÁØ_laroux_Sheet1 3" xfId="265"/>
    <cellStyle name="C￥AØ_laroux_Sheet1 4" xfId="266"/>
    <cellStyle name="Ç¥ÁØ_laroux_Sheet1 4" xfId="267"/>
    <cellStyle name="C￥AØ_Sheet1" xfId="268"/>
    <cellStyle name="Ç¥ÁØ_Sheet1" xfId="269"/>
    <cellStyle name="C￥AØ_Sheet1 2" xfId="270"/>
    <cellStyle name="Ç¥ÁØ_Sheet1 2" xfId="271"/>
    <cellStyle name="C￥AØ_Sheet1 3" xfId="272"/>
    <cellStyle name="Ç¥ÁØ_Sheet1 3" xfId="273"/>
    <cellStyle name="C￥AØ_Sheet1 4" xfId="274"/>
    <cellStyle name="Ç¥ÁØ_Sheet1 4" xfId="275"/>
    <cellStyle name="category" xfId="276"/>
    <cellStyle name="category 2" xfId="277"/>
    <cellStyle name="Comma [0]_ SG&amp;A Bridge " xfId="278"/>
    <cellStyle name="Comma_ SG&amp;A Bridge " xfId="279"/>
    <cellStyle name="Comma0" xfId="280"/>
    <cellStyle name="Comma0 2" xfId="281"/>
    <cellStyle name="Curren?_x0012_퐀_x0017_?" xfId="282"/>
    <cellStyle name="Curren?_x0012_퐀_x0017_? 2" xfId="283"/>
    <cellStyle name="Currency [0]_ SG&amp;A Bridge " xfId="284"/>
    <cellStyle name="Currency_ SG&amp;A Bridge " xfId="285"/>
    <cellStyle name="Currency0" xfId="286"/>
    <cellStyle name="Date" xfId="287"/>
    <cellStyle name="Date 2" xfId="288"/>
    <cellStyle name="Euro" xfId="289"/>
    <cellStyle name="Euro 2" xfId="290"/>
    <cellStyle name="Fixed" xfId="291"/>
    <cellStyle name="Fixed 2" xfId="292"/>
    <cellStyle name="Followed Hyperlink" xfId="293"/>
    <cellStyle name="Grey" xfId="294"/>
    <cellStyle name="Grey 2" xfId="295"/>
    <cellStyle name="HEADER" xfId="296"/>
    <cellStyle name="HEADER 2" xfId="297"/>
    <cellStyle name="Header1" xfId="298"/>
    <cellStyle name="Header1 2" xfId="299"/>
    <cellStyle name="Header2" xfId="300"/>
    <cellStyle name="Header2 2" xfId="301"/>
    <cellStyle name="Heading 1" xfId="302"/>
    <cellStyle name="Heading 1 2" xfId="303"/>
    <cellStyle name="Heading 2" xfId="304"/>
    <cellStyle name="Heading 2 2" xfId="305"/>
    <cellStyle name="HEADING1" xfId="306"/>
    <cellStyle name="HEADING1 2" xfId="307"/>
    <cellStyle name="HEADING2" xfId="308"/>
    <cellStyle name="HEADING2 2" xfId="309"/>
    <cellStyle name="Hyperlink" xfId="310"/>
    <cellStyle name="Input [yellow]" xfId="311"/>
    <cellStyle name="Input [yellow] 2" xfId="312"/>
    <cellStyle name="Model" xfId="313"/>
    <cellStyle name="Model 2" xfId="314"/>
    <cellStyle name="Normal - Style1" xfId="315"/>
    <cellStyle name="Normal - Style1 2" xfId="316"/>
    <cellStyle name="Normal_ SG&amp;A Bridge " xfId="317"/>
    <cellStyle name="Percent [2]" xfId="318"/>
    <cellStyle name="Percent [2] 2" xfId="319"/>
    <cellStyle name="subhead" xfId="320"/>
    <cellStyle name="subhead 2" xfId="321"/>
    <cellStyle name="Total" xfId="322"/>
    <cellStyle name="Total 2" xfId="323"/>
    <cellStyle name="UM" xfId="324"/>
    <cellStyle name="UM 2" xfId="325"/>
    <cellStyle name="강조색1" xfId="326" builtinId="29"/>
    <cellStyle name="강조색1 2" xfId="327"/>
    <cellStyle name="강조색2" xfId="328" builtinId="33"/>
    <cellStyle name="강조색2 2" xfId="329"/>
    <cellStyle name="강조색3" xfId="330" builtinId="37"/>
    <cellStyle name="강조색3 2" xfId="331"/>
    <cellStyle name="강조색4" xfId="332" builtinId="41"/>
    <cellStyle name="강조색4 2" xfId="333"/>
    <cellStyle name="강조색5" xfId="334" builtinId="45"/>
    <cellStyle name="강조색5 2" xfId="335"/>
    <cellStyle name="강조색6" xfId="336" builtinId="49"/>
    <cellStyle name="강조색6 2" xfId="337"/>
    <cellStyle name="경고문" xfId="338" builtinId="11"/>
    <cellStyle name="계산" xfId="339" builtinId="22"/>
    <cellStyle name="계산 2" xfId="340"/>
    <cellStyle name="고정소숫점" xfId="341"/>
    <cellStyle name="고정소숫점 2" xfId="342"/>
    <cellStyle name="고정출력1" xfId="343"/>
    <cellStyle name="고정출력1 2" xfId="344"/>
    <cellStyle name="고정출력2" xfId="345"/>
    <cellStyle name="고정출력2 2" xfId="346"/>
    <cellStyle name="나쁨" xfId="347" builtinId="27"/>
    <cellStyle name="나쁨 2" xfId="348"/>
    <cellStyle name="날짜" xfId="349"/>
    <cellStyle name="날짜 2" xfId="350"/>
    <cellStyle name="달러" xfId="351"/>
    <cellStyle name="달러 2" xfId="352"/>
    <cellStyle name="똿뗦먛귟 [0.00]_PRODUCT DETAIL Q1" xfId="353"/>
    <cellStyle name="똿뗦먛귟_PRODUCT DETAIL Q1" xfId="354"/>
    <cellStyle name="메모" xfId="355" builtinId="10"/>
    <cellStyle name="메모 2" xfId="356"/>
    <cellStyle name="믅됞 [0.00]_PRODUCT DETAIL Q1" xfId="357"/>
    <cellStyle name="믅됞_PRODUCT DETAIL Q1" xfId="358"/>
    <cellStyle name="바탕글" xfId="359"/>
    <cellStyle name="바탕글 2" xfId="360"/>
    <cellStyle name="보통" xfId="361" builtinId="28"/>
    <cellStyle name="보통 2" xfId="362"/>
    <cellStyle name="뷭?_?긚??_1" xfId="363"/>
    <cellStyle name="설명 텍스트" xfId="364" builtinId="53"/>
    <cellStyle name="셀 확인" xfId="365" builtinId="23"/>
    <cellStyle name="셀 확인 2" xfId="366"/>
    <cellStyle name="숫자(R)" xfId="367"/>
    <cellStyle name="숫자(R) 2" xfId="368"/>
    <cellStyle name="쉼표 [0] 12" xfId="369"/>
    <cellStyle name="쉼표 [0] 12 2" xfId="370"/>
    <cellStyle name="쉼표 [0] 2" xfId="371"/>
    <cellStyle name="쉼표 [0] 2 2" xfId="372"/>
    <cellStyle name="쉼표 [0] 2 3" xfId="373"/>
    <cellStyle name="쉼표 [0] 3" xfId="374"/>
    <cellStyle name="쉼표 [0] 3 2" xfId="375"/>
    <cellStyle name="쉼표 [0] 3 3" xfId="376"/>
    <cellStyle name="쉼표 [0] 4" xfId="377"/>
    <cellStyle name="쉼표 [0] 4 2" xfId="378"/>
    <cellStyle name="쉼표 [0] 4 2 2" xfId="379"/>
    <cellStyle name="쉼표 [0] 4 2 3" xfId="380"/>
    <cellStyle name="쉼표 [0] 4 2 3 2" xfId="381"/>
    <cellStyle name="쉼표 [0] 4 2 3 3" xfId="382"/>
    <cellStyle name="쉼표 [0] 4 2 4" xfId="383"/>
    <cellStyle name="쉼표 [0] 4 3" xfId="384"/>
    <cellStyle name="쉼표 [0] 4 3 2" xfId="385"/>
    <cellStyle name="쉼표 [0] 4 3 3" xfId="386"/>
    <cellStyle name="쉼표 [0] 4 4" xfId="387"/>
    <cellStyle name="쉼표 [0] 4 4 2" xfId="388"/>
    <cellStyle name="쉼표 [0] 4 4 3" xfId="389"/>
    <cellStyle name="쉼표 [0] 4 5" xfId="390"/>
    <cellStyle name="쉼표 [0] 4 5 2" xfId="391"/>
    <cellStyle name="쉼표 [0] 4 5 3" xfId="392"/>
    <cellStyle name="쉼표 [0] 4 6" xfId="393"/>
    <cellStyle name="쉼표 [0] 4 7" xfId="394"/>
    <cellStyle name="쉼표 [0]_12. 보건사회보장" xfId="395"/>
    <cellStyle name="스타일 1" xfId="396"/>
    <cellStyle name="스타일 1 2" xfId="397"/>
    <cellStyle name="연결된 셀" xfId="398" builtinId="24"/>
    <cellStyle name="요약" xfId="399" builtinId="25"/>
    <cellStyle name="입력" xfId="400" builtinId="20"/>
    <cellStyle name="입력 2" xfId="401"/>
    <cellStyle name="자리수" xfId="402"/>
    <cellStyle name="자리수 2" xfId="403"/>
    <cellStyle name="자리수0" xfId="404"/>
    <cellStyle name="자리수0 2" xfId="405"/>
    <cellStyle name="작은제목" xfId="406"/>
    <cellStyle name="작은제목 2" xfId="407"/>
    <cellStyle name="제목" xfId="408" builtinId="15"/>
    <cellStyle name="제목 1" xfId="409" builtinId="16"/>
    <cellStyle name="제목 2" xfId="410" builtinId="17"/>
    <cellStyle name="제목 3" xfId="411" builtinId="18"/>
    <cellStyle name="제목 4" xfId="412" builtinId="19"/>
    <cellStyle name="제목 5" xfId="413"/>
    <cellStyle name="좋음" xfId="414" builtinId="26"/>
    <cellStyle name="좋음 2" xfId="415"/>
    <cellStyle name="출력" xfId="416" builtinId="21"/>
    <cellStyle name="출력 2" xfId="417"/>
    <cellStyle name="콤마 [0]" xfId="418"/>
    <cellStyle name="콤마 [0] 2" xfId="419"/>
    <cellStyle name="콤마 [0] 3" xfId="420"/>
    <cellStyle name="콤마 [0]_2.주민등록인구" xfId="421"/>
    <cellStyle name="콤마 [0]_2.주민등록인구 2" xfId="422"/>
    <cellStyle name="콤마 [0]_32.임상별임목축적" xfId="423"/>
    <cellStyle name="콤마 [0]_해안선및도서" xfId="424"/>
    <cellStyle name="콤마 [0]_해안선및도서 2 2" xfId="425"/>
    <cellStyle name="콤마_ 견적기준 FLOW " xfId="426"/>
    <cellStyle name="큰제목" xfId="427"/>
    <cellStyle name="큰제목 2" xfId="428"/>
    <cellStyle name="퍼센트" xfId="429"/>
    <cellStyle name="퍼센트 2" xfId="430"/>
    <cellStyle name="표준 10" xfId="431"/>
    <cellStyle name="표준 10 6 2" xfId="432"/>
    <cellStyle name="표준 2" xfId="433"/>
    <cellStyle name="표준 2 2" xfId="434"/>
    <cellStyle name="표준 2 2 4" xfId="435"/>
    <cellStyle name="표준 2 2 4 2" xfId="436"/>
    <cellStyle name="표준 3" xfId="437"/>
    <cellStyle name="표준 3 2" xfId="438"/>
    <cellStyle name="표준 51" xfId="439"/>
    <cellStyle name="표준_(20111221) 2010년도 경북통계연보(식품위생 관계업소)" xfId="440"/>
    <cellStyle name="표준_12 보건사회보장" xfId="441"/>
    <cellStyle name="표준_12. 보건사회보장" xfId="442"/>
    <cellStyle name="표준_Book1" xfId="443"/>
    <cellStyle name="표준_Book2" xfId="444"/>
    <cellStyle name="표준_Sheet1" xfId="445"/>
    <cellStyle name="표준_국민건강보험공단" xfId="446"/>
    <cellStyle name="표준_국민연금관리공단" xfId="447"/>
    <cellStyle name="표준_맥류" xfId="448"/>
    <cellStyle name="표준_미곡" xfId="449"/>
    <cellStyle name="합산" xfId="450"/>
    <cellStyle name="합산 2" xfId="451"/>
    <cellStyle name="화폐기호" xfId="452"/>
    <cellStyle name="화폐기호 2" xfId="453"/>
    <cellStyle name="화폐기호0" xfId="454"/>
    <cellStyle name="화폐기호0 2" xfId="455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externalLink" Target="/xl/externalLinks/externalLink1.xml" Id="rId46"/><Relationship Type="http://schemas.openxmlformats.org/officeDocument/2006/relationships/styles" Target="styles.xml" Id="rId47"/><Relationship Type="http://schemas.openxmlformats.org/officeDocument/2006/relationships/theme" Target="theme/theme1.xml" Id="rId48"/></Relationships>
</file>

<file path=xl/charts/chart1.xml><?xml version="1.0" encoding="utf-8"?>
<chartSpace xmlns="http://schemas.openxmlformats.org/drawingml/2006/chart">
  <chart>
    <plotArea>
      <layout/>
      <pieChart>
        <varyColors val="1"/>
        <ser>
          <idx val="0"/>
          <order val="0"/>
          <spPr>
            <a:solidFill xmlns:a="http://schemas.openxmlformats.org/drawingml/2006/main">
              <a:srgbClr val="8080FF"/>
            </a:solidFill>
            <a:ln xmlns:a="http://schemas.openxmlformats.org/drawingml/2006/main" w="12700">
              <a:solidFill>
                <a:srgbClr val="000000"/>
              </a:solidFill>
              <a:prstDash val="solid"/>
            </a:ln>
          </spPr>
          <dPt>
            <idx val="0"/>
            <bubble3D val="0"/>
            <spPr>
              <a:ln xmlns:a="http://schemas.openxmlformats.org/drawingml/2006/main">
                <a:prstDash val="solid"/>
              </a:ln>
            </spPr>
          </dPt>
          <dLbls>
            <spPr>
              <a:noFill xmlns:a="http://schemas.openxmlformats.org/drawingml/2006/main"/>
              <a:ln xmlns:a="http://schemas.openxmlformats.org/drawingml/2006/main" w="25400">
                <a:noFill/>
                <a:prstDash val="solid"/>
              </a:ln>
            </spPr>
            <txPr>
              <a:bodyPr xmlns:a="http://schemas.openxmlformats.org/drawingml/2006/main" wrap="square" lIns="38100" tIns="19050" rIns="38100" bIns="19050" anchor="ctr">
                <a:spAutoFit/>
              </a:bodyPr>
              <a:lstStyle xmlns:a="http://schemas.openxmlformats.org/drawingml/2006/main"/>
              <a:p xmlns:a="http://schemas.openxmlformats.org/drawingml/2006/main">
                <a:pPr>
                  <a:defRPr sz="1200" b="0" i="0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r>
                  <a:t>None</a:t>
                </a:r>
                <a:endParaRPr lang="ko-KR"/>
              </a:p>
            </txPr>
            <showLegendKey val="0"/>
            <showVal val="0"/>
            <showCatName val="1"/>
            <showSerName val="0"/>
            <showPercent val="0"/>
            <showBubbleSize val="0"/>
            <showLeaderLines val="0"/>
          </dLbls>
          <val>
            <numLit>
              <formatCode>General</formatCode>
              <ptCount val="1"/>
              <pt idx="0">
                <v>0</v>
              </pt>
            </numLit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firstSliceAng val="0"/>
      </pieChart>
    </plotArea>
    <plotVisOnly val="1"/>
    <dispBlanksAs val="zero"/>
  </chart>
  <spPr>
    <a:solidFill xmlns:a="http://schemas.openxmlformats.org/drawingml/2006/main">
      <a:srgbClr val="FFFFFF"/>
    </a:solidFill>
    <a:ln xmlns:a="http://schemas.openxmlformats.org/drawingml/2006/main" w="3175">
      <a:solidFill>
        <a:srgbClr val="000000"/>
      </a:solidFill>
      <a:prstDash val="solid"/>
    </a:ln>
  </spPr>
</chartSpace>
</file>

<file path=xl/charts/chart2.xml><?xml version="1.0" encoding="utf-8"?>
<chartSpace xmlns="http://schemas.openxmlformats.org/drawingml/2006/chart">
  <chart>
    <plotArea>
      <layout/>
      <pieChart>
        <varyColors val="1"/>
        <ser>
          <idx val="0"/>
          <order val="0"/>
          <spPr>
            <a:solidFill xmlns:a="http://schemas.openxmlformats.org/drawingml/2006/main">
              <a:srgbClr val="8080FF"/>
            </a:solidFill>
            <a:ln xmlns:a="http://schemas.openxmlformats.org/drawingml/2006/main" w="12700">
              <a:solidFill>
                <a:srgbClr val="000000"/>
              </a:solidFill>
              <a:prstDash val="solid"/>
            </a:ln>
          </spPr>
          <dPt>
            <idx val="0"/>
            <bubble3D val="0"/>
            <spPr>
              <a:ln xmlns:a="http://schemas.openxmlformats.org/drawingml/2006/main">
                <a:prstDash val="solid"/>
              </a:ln>
            </spPr>
          </dPt>
          <dLbls>
            <spPr>
              <a:noFill xmlns:a="http://schemas.openxmlformats.org/drawingml/2006/main"/>
              <a:ln xmlns:a="http://schemas.openxmlformats.org/drawingml/2006/main" w="25400">
                <a:noFill/>
                <a:prstDash val="solid"/>
              </a:ln>
            </spPr>
            <txPr>
              <a:bodyPr xmlns:a="http://schemas.openxmlformats.org/drawingml/2006/main" wrap="square" lIns="38100" tIns="19050" rIns="38100" bIns="19050" anchor="ctr">
                <a:spAutoFit/>
              </a:bodyPr>
              <a:lstStyle xmlns:a="http://schemas.openxmlformats.org/drawingml/2006/main"/>
              <a:p xmlns:a="http://schemas.openxmlformats.org/drawingml/2006/main">
                <a:pPr>
                  <a:defRPr sz="1200" b="0" i="0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r>
                  <a:t>None</a:t>
                </a:r>
                <a:endParaRPr lang="ko-KR"/>
              </a:p>
            </txPr>
            <showLegendKey val="0"/>
            <showVal val="0"/>
            <showCatName val="1"/>
            <showSerName val="0"/>
            <showPercent val="0"/>
            <showBubbleSize val="0"/>
            <showLeaderLines val="0"/>
          </dLbls>
          <val>
            <numLit>
              <formatCode>General</formatCode>
              <ptCount val="1"/>
              <pt idx="0">
                <v>0</v>
              </pt>
            </numLit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firstSliceAng val="0"/>
      </pieChart>
    </plotArea>
    <plotVisOnly val="1"/>
    <dispBlanksAs val="zero"/>
  </chart>
  <spPr>
    <a:solidFill xmlns:a="http://schemas.openxmlformats.org/drawingml/2006/main">
      <a:srgbClr val="FFFFFF"/>
    </a:solidFill>
    <a:ln xmlns:a="http://schemas.openxmlformats.org/drawingml/2006/main" w="3175">
      <a:solidFill>
        <a:srgbClr val="000000"/>
      </a:solidFill>
      <a:prstDash val="solid"/>
    </a:ln>
  </spPr>
</chartSpace>
</file>

<file path=xl/charts/chart3.xml><?xml version="1.0" encoding="utf-8"?>
<chartSpace xmlns="http://schemas.openxmlformats.org/drawingml/2006/chart">
  <chart>
    <plotArea>
      <layout/>
      <pieChart>
        <varyColors val="1"/>
        <ser>
          <idx val="0"/>
          <order val="0"/>
          <spPr>
            <a:solidFill xmlns:a="http://schemas.openxmlformats.org/drawingml/2006/main">
              <a:srgbClr val="9999FF"/>
            </a:solidFill>
            <a:ln xmlns:a="http://schemas.openxmlformats.org/drawingml/2006/main" w="12700">
              <a:solidFill>
                <a:srgbClr val="000000"/>
              </a:solidFill>
              <a:prstDash val="solid"/>
            </a:ln>
          </spPr>
          <dPt>
            <idx val="0"/>
            <bubble3D val="0"/>
            <spPr>
              <a:ln xmlns:a="http://schemas.openxmlformats.org/drawingml/2006/main">
                <a:prstDash val="solid"/>
              </a:ln>
            </spPr>
          </dPt>
          <dLbls>
            <spPr>
              <a:noFill xmlns:a="http://schemas.openxmlformats.org/drawingml/2006/main"/>
              <a:ln xmlns:a="http://schemas.openxmlformats.org/drawingml/2006/main" w="25400">
                <a:noFill/>
                <a:prstDash val="solid"/>
              </a:ln>
            </spPr>
            <txPr>
              <a:bodyPr xmlns:a="http://schemas.openxmlformats.org/drawingml/2006/main" wrap="square" lIns="38100" tIns="19050" rIns="38100" bIns="19050" anchor="ctr">
                <a:spAutoFit/>
              </a:bodyPr>
              <a:lstStyle xmlns:a="http://schemas.openxmlformats.org/drawingml/2006/main"/>
              <a:p xmlns:a="http://schemas.openxmlformats.org/drawingml/2006/main">
                <a:pPr>
                  <a:defRPr sz="1200" b="0" i="0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r>
                  <a:t>None</a:t>
                </a:r>
                <a:endParaRPr lang="ko-KR"/>
              </a:p>
            </txPr>
            <showLegendKey val="0"/>
            <showVal val="0"/>
            <showCatName val="1"/>
            <showSerName val="0"/>
            <showPercent val="0"/>
            <showBubbleSize val="0"/>
            <showLeaderLines val="0"/>
          </dLbls>
          <val>
            <numRef>
              <f>'[1]37.부랑인시설'!$F$6</f>
              <numCache>
                <formatCode>General</formatCode>
                <ptCount val="1"/>
                <pt idx="0">
                  <v>0</v>
                </pt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firstSliceAng val="0"/>
      </pieChart>
    </plotArea>
    <plotVisOnly val="1"/>
    <dispBlanksAs val="zero"/>
  </chart>
  <spPr>
    <a:solidFill xmlns:a="http://schemas.openxmlformats.org/drawingml/2006/main">
      <a:srgbClr val="FFFFFF"/>
    </a:solidFill>
    <a:ln xmlns:a="http://schemas.openxmlformats.org/drawingml/2006/main" w="3175">
      <a:solidFill>
        <a:srgbClr val="000000"/>
      </a:solidFill>
      <a:prstDash val="solid"/>
    </a:ln>
  </spPr>
</chartSpace>
</file>

<file path=xl/charts/chart4.xml><?xml version="1.0" encoding="utf-8"?>
<chartSpace xmlns="http://schemas.openxmlformats.org/drawingml/2006/chart">
  <chart>
    <plotArea>
      <layout/>
      <pieChart>
        <varyColors val="1"/>
        <ser>
          <idx val="0"/>
          <order val="0"/>
          <spPr>
            <a:solidFill xmlns:a="http://schemas.openxmlformats.org/drawingml/2006/main">
              <a:srgbClr val="8080FF"/>
            </a:solidFill>
            <a:ln xmlns:a="http://schemas.openxmlformats.org/drawingml/2006/main" w="12700">
              <a:solidFill>
                <a:srgbClr val="000000"/>
              </a:solidFill>
              <a:prstDash val="solid"/>
            </a:ln>
          </spPr>
          <dPt>
            <idx val="0"/>
            <bubble3D val="0"/>
            <spPr>
              <a:ln xmlns:a="http://schemas.openxmlformats.org/drawingml/2006/main">
                <a:prstDash val="solid"/>
              </a:ln>
            </spPr>
          </dPt>
          <dLbls>
            <spPr>
              <a:noFill xmlns:a="http://schemas.openxmlformats.org/drawingml/2006/main"/>
              <a:ln xmlns:a="http://schemas.openxmlformats.org/drawingml/2006/main" w="25400">
                <a:noFill/>
                <a:prstDash val="solid"/>
              </a:ln>
            </spPr>
            <txPr>
              <a:bodyPr xmlns:a="http://schemas.openxmlformats.org/drawingml/2006/main" wrap="square" lIns="38100" tIns="19050" rIns="38100" bIns="19050" anchor="ctr">
                <a:spAutoFit/>
              </a:bodyPr>
              <a:lstStyle xmlns:a="http://schemas.openxmlformats.org/drawingml/2006/main"/>
              <a:p xmlns:a="http://schemas.openxmlformats.org/drawingml/2006/main">
                <a:pPr>
                  <a:defRPr sz="1200" b="0" i="0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r>
                  <a:t>None</a:t>
                </a:r>
                <a:endParaRPr lang="ko-KR"/>
              </a:p>
            </txPr>
            <showLegendKey val="0"/>
            <showVal val="0"/>
            <showCatName val="1"/>
            <showSerName val="0"/>
            <showPercent val="0"/>
            <showBubbleSize val="0"/>
            <showLeaderLines val="0"/>
          </dLbls>
          <val>
            <numLit>
              <formatCode>General</formatCode>
              <ptCount val="1"/>
              <pt idx="0">
                <v>0</v>
              </pt>
            </numLit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firstSliceAng val="0"/>
      </pieChart>
    </plotArea>
    <plotVisOnly val="1"/>
    <dispBlanksAs val="zero"/>
  </chart>
  <spPr>
    <a:solidFill xmlns:a="http://schemas.openxmlformats.org/drawingml/2006/main">
      <a:srgbClr val="FFFFFF"/>
    </a:solidFill>
    <a:ln xmlns:a="http://schemas.openxmlformats.org/drawingml/2006/main" w="3175">
      <a:solidFill>
        <a:srgbClr val="000000"/>
      </a:solidFill>
      <a:prstDash val="solid"/>
    </a:ln>
  </spPr>
</chartSpace>
</file>

<file path=xl/comments/comment1.xml><?xml version="1.0" encoding="utf-8"?>
<comments xmlns="http://schemas.openxmlformats.org/spreadsheetml/2006/main">
  <authors>
    <author>user</author>
  </authors>
  <commentList>
    <comment ref="G6" authorId="0" shapeId="0">
      <text>
        <t xml:space="preserve"> 추가항목</t>
      </text>
    </comment>
  </commentList>
</comments>
</file>

<file path=xl/comments/comment2.xml><?xml version="1.0" encoding="utf-8"?>
<comments xmlns="http://schemas.openxmlformats.org/spreadsheetml/2006/main">
  <authors>
    <author>user</author>
  </authors>
  <commentList>
    <comment ref="T7" authorId="0" shapeId="0">
      <text>
        <t xml:space="preserve">주석에 맞게(1~3급)
"계"로 수치 입력
</t>
      </text>
    </comment>
    <comment ref="V7" authorId="0" shapeId="0">
      <text>
        <t xml:space="preserve">주석에 맞게(4~6급)
"계"로 수치 입력
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_rels/drawing2.xml.rels><Relationships xmlns="http://schemas.openxmlformats.org/package/2006/relationships"><Relationship Type="http://schemas.openxmlformats.org/officeDocument/2006/relationships/chart" Target="/xl/charts/chart3.xml" Id="rId1"/></Relationships>
</file>

<file path=xl/drawings/_rels/drawing3.xml.rels><Relationships xmlns="http://schemas.openxmlformats.org/package/2006/relationships"><Relationship Type="http://schemas.openxmlformats.org/officeDocument/2006/relationships/chart" Target="/xl/charts/chart4.xml" Id="rId1"/></Relationships>
</file>

<file path=xl/drawings/drawing1.xml><?xml version="1.0" encoding="utf-8"?>
<wsDr xmlns="http://schemas.openxmlformats.org/drawingml/2006/spreadsheetDrawing">
  <twoCellAnchor>
    <from>
      <col>3</col>
      <colOff>0</colOff>
      <row>17</row>
      <rowOff>0</rowOff>
    </from>
    <to>
      <col>3</col>
      <colOff>447675</colOff>
      <row>17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  <twoCellAnchor>
    <from>
      <col>3</col>
      <colOff>0</colOff>
      <row>17</row>
      <rowOff>0</rowOff>
    </from>
    <to>
      <col>3</col>
      <colOff>447675</colOff>
      <row>17</row>
      <rowOff>0</rowOff>
    </to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twoCellAnchor>
</wsDr>
</file>

<file path=xl/drawings/drawing2.xml><?xml version="1.0" encoding="utf-8"?>
<wsDr xmlns="http://schemas.openxmlformats.org/drawingml/2006/spreadsheetDrawing">
  <twoCellAnchor>
    <from>
      <col>5</col>
      <colOff>104775</colOff>
      <row>13</row>
      <rowOff>0</rowOff>
    </from>
    <to>
      <col>11</col>
      <colOff>447675</colOff>
      <row>13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</wsDr>
</file>

<file path=xl/drawings/drawing3.xml><?xml version="1.0" encoding="utf-8"?>
<wsDr xmlns="http://schemas.openxmlformats.org/drawingml/2006/spreadsheetDrawing">
  <twoCellAnchor>
    <from>
      <col>3</col>
      <colOff>104775</colOff>
      <row>22</row>
      <rowOff>0</rowOff>
    </from>
    <to>
      <col>5</col>
      <colOff>447675</colOff>
      <row>22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</wsDr>
</file>

<file path=xl/externalLinks/_rels/externalLink1.xml.rels><Relationships xmlns="http://schemas.openxmlformats.org/package/2006/relationships"><Relationship Type="http://schemas.openxmlformats.org/officeDocument/2006/relationships/externalLinkPath" Target="/Users/ff/Desktop/&#53685;&#44228;2/&#53685;&#44228;/&#53685;&#44228;&#50672;&#48372;&#48156;&#44036;/&#53685;&#44228;&#50672;&#48372;&#48156;&#44036;/&#51088;&#47308;/54&#54924;&#53685;&#44228;/&#49892;&#44284;&#48176;&#48512;&#50857;/02%20&#51452;&#48124;&#49373;&#54876;&#51648;&#50896;&#49892;.xls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5.노인여가복지시설"/>
      <sheetName val="26.노인주거복지시설"/>
      <sheetName val="27.노인의료복지시설"/>
      <sheetName val="28.재가노인복지시설"/>
      <sheetName val="29.국민기초생활보장수급자"/>
      <sheetName val="30.기초노령연금 수급자 수"/>
      <sheetName val="31.여성복지시설1"/>
      <sheetName val="32.여성폭력상담"/>
      <sheetName val="33.소년,소녀가장현황"/>
      <sheetName val="34.아동복지시설"/>
      <sheetName val="35.장애인복지생활시설"/>
      <sheetName val="36.장애인등록현황"/>
      <sheetName val="37.부랑인시설"/>
      <sheetName val="38.요보호아동 발생 및 조치현황"/>
      <sheetName val="39.저소득및한부모가정"/>
      <sheetName val="40.묘지및봉안시설"/>
      <sheetName val="44.보육시설"/>
      <sheetName val="45.독거노인현황(성별)"/>
      <sheetName val="46.독거노인현황(연령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F6" t="str">
            <v>시 설 수
Number of facilities</v>
          </cell>
        </row>
      </sheetData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16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4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6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37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sheet1.xml><?xml version="1.0" encoding="utf-8"?>
<worksheet xmlns="http://schemas.openxmlformats.org/spreadsheetml/2006/main">
  <sheetPr codeName="Sheet9">
    <outlinePr summaryBelow="1" summaryRight="1"/>
    <pageSetUpPr/>
  </sheetPr>
  <dimension ref="A1:P39"/>
  <sheetViews>
    <sheetView tabSelected="1" view="pageBreakPreview" zoomScaleNormal="100" workbookViewId="0">
      <pane ySplit="20" topLeftCell="A21" activePane="bottomLeft" state="frozen"/>
      <selection activeCell="D22" sqref="D22"/>
      <selection pane="bottomLeft" activeCell="H13" sqref="H13"/>
    </sheetView>
  </sheetViews>
  <sheetFormatPr baseColWidth="8" defaultColWidth="8" defaultRowHeight="14.25"/>
  <cols>
    <col width="8" customWidth="1" style="75" min="1" max="7"/>
    <col width="8" customWidth="1" style="59" min="8" max="9"/>
    <col width="8" customWidth="1" style="75" min="10" max="16"/>
    <col width="8" customWidth="1" style="59" min="17" max="16384"/>
  </cols>
  <sheetData>
    <row r="1" ht="30" customFormat="1" customHeight="1" s="73">
      <c r="A1" s="72" t="n"/>
      <c r="B1" s="72" t="n"/>
      <c r="C1" s="72" t="n"/>
      <c r="D1" s="72" t="n"/>
      <c r="E1" s="72" t="n"/>
      <c r="F1" s="72" t="n"/>
      <c r="G1" s="72" t="n"/>
      <c r="J1" s="72" t="n"/>
      <c r="K1" s="72" t="n"/>
      <c r="L1" s="72" t="n"/>
      <c r="M1" s="72" t="n"/>
      <c r="N1" s="72" t="n"/>
      <c r="O1" s="72" t="n"/>
      <c r="P1" s="72" t="n"/>
    </row>
    <row r="2" ht="30" customFormat="1" customHeight="1" s="73">
      <c r="A2" s="72" t="n"/>
      <c r="B2" s="72" t="n"/>
      <c r="C2" s="72" t="n"/>
      <c r="D2" s="72" t="n"/>
      <c r="E2" s="72" t="n"/>
      <c r="F2" s="72" t="n"/>
      <c r="G2" s="72" t="n"/>
      <c r="J2" s="72" t="n"/>
      <c r="K2" s="72" t="n"/>
      <c r="L2" s="72" t="n"/>
      <c r="M2" s="72" t="n"/>
      <c r="N2" s="72" t="n"/>
      <c r="O2" s="72" t="n"/>
      <c r="P2" s="72" t="n"/>
    </row>
    <row r="3" ht="30" customFormat="1" customHeight="1" s="73">
      <c r="A3" s="72" t="n"/>
      <c r="B3" s="72" t="n"/>
      <c r="C3" s="72" t="n"/>
      <c r="D3" s="72" t="n"/>
      <c r="E3" s="72" t="n"/>
      <c r="F3" s="72" t="n"/>
      <c r="G3" s="72" t="n"/>
      <c r="J3" s="72" t="n"/>
      <c r="K3" s="72" t="n"/>
      <c r="L3" s="72" t="n"/>
      <c r="M3" s="72" t="n"/>
      <c r="N3" s="72" t="n"/>
      <c r="O3" s="72" t="n"/>
      <c r="P3" s="72" t="n"/>
    </row>
    <row r="4" ht="30" customFormat="1" customHeight="1" s="73">
      <c r="A4" s="72" t="n"/>
      <c r="B4" s="72" t="n"/>
      <c r="C4" s="72" t="n"/>
      <c r="D4" s="72" t="n"/>
      <c r="E4" s="72" t="n"/>
      <c r="F4" s="72" t="n"/>
      <c r="G4" s="72" t="n"/>
      <c r="J4" s="72" t="n"/>
      <c r="K4" s="72" t="n"/>
      <c r="L4" s="72" t="n"/>
      <c r="M4" s="72" t="n"/>
      <c r="N4" s="72" t="n"/>
      <c r="O4" s="72" t="n"/>
      <c r="P4" s="72" t="n"/>
    </row>
    <row r="5" ht="30" customFormat="1" customHeight="1" s="73">
      <c r="A5" s="72" t="n"/>
      <c r="B5" s="72" t="n"/>
      <c r="C5" s="72" t="n"/>
      <c r="D5" s="72" t="n"/>
      <c r="E5" s="72" t="n"/>
      <c r="F5" s="72" t="n"/>
      <c r="G5" s="72" t="n"/>
      <c r="J5" s="72" t="n"/>
      <c r="K5" s="72" t="n"/>
      <c r="L5" s="72" t="n"/>
      <c r="M5" s="72" t="n"/>
      <c r="N5" s="72" t="n"/>
      <c r="O5" s="72" t="n"/>
      <c r="P5" s="72" t="n"/>
    </row>
    <row r="6" ht="30" customFormat="1" customHeight="1" s="73">
      <c r="A6" s="72" t="n"/>
      <c r="B6" s="72" t="n"/>
      <c r="C6" s="72" t="n"/>
      <c r="D6" s="72" t="n"/>
      <c r="E6" s="72" t="n"/>
      <c r="F6" s="72" t="n"/>
      <c r="G6" s="72" t="n"/>
      <c r="J6" s="72" t="n"/>
      <c r="K6" s="72" t="n"/>
      <c r="L6" s="72" t="n"/>
      <c r="M6" s="72" t="n"/>
      <c r="N6" s="72" t="n"/>
      <c r="O6" s="72" t="n"/>
      <c r="P6" s="72" t="n"/>
    </row>
    <row r="7" ht="30" customFormat="1" customHeight="1" s="73">
      <c r="A7" s="72" t="n"/>
      <c r="B7" s="72" t="n"/>
      <c r="C7" s="72" t="n"/>
      <c r="D7" s="72" t="n"/>
      <c r="E7" s="72" t="n"/>
      <c r="F7" s="72" t="n"/>
      <c r="G7" s="72" t="n"/>
      <c r="J7" s="72" t="n"/>
      <c r="K7" s="72" t="n"/>
      <c r="L7" s="72" t="n"/>
      <c r="M7" s="72" t="n"/>
      <c r="N7" s="72" t="n"/>
      <c r="O7" s="72" t="n"/>
      <c r="P7" s="72" t="n"/>
    </row>
    <row r="8" ht="30" customFormat="1" customHeight="1" s="73">
      <c r="A8" s="72" t="n"/>
      <c r="B8" s="72" t="n"/>
      <c r="C8" s="72" t="n"/>
      <c r="D8" s="72" t="n"/>
      <c r="E8" s="72" t="n"/>
      <c r="F8" s="72" t="n"/>
      <c r="G8" s="72" t="n"/>
      <c r="J8" s="72" t="n"/>
      <c r="K8" s="72" t="n"/>
      <c r="L8" s="72" t="n"/>
      <c r="M8" s="72" t="n"/>
      <c r="N8" s="72" t="n"/>
      <c r="O8" s="72" t="n"/>
      <c r="P8" s="72" t="n"/>
    </row>
    <row r="9" ht="30" customFormat="1" customHeight="1" s="73">
      <c r="A9" s="72" t="n"/>
      <c r="B9" s="72" t="n"/>
      <c r="C9" s="72" t="n"/>
      <c r="D9" s="72" t="n"/>
      <c r="E9" s="72" t="n"/>
      <c r="F9" s="72" t="n"/>
      <c r="G9" s="72" t="n"/>
      <c r="J9" s="72" t="n"/>
      <c r="K9" s="72" t="n"/>
      <c r="L9" s="72" t="n"/>
      <c r="M9" s="72" t="n"/>
      <c r="N9" s="72" t="n"/>
      <c r="O9" s="72" t="n"/>
      <c r="P9" s="72" t="n"/>
    </row>
    <row r="10" ht="23.25" customFormat="1" customHeight="1" s="73">
      <c r="A10" s="72" t="n"/>
      <c r="B10" s="72" t="n"/>
      <c r="C10" s="72" t="n"/>
      <c r="D10" s="72" t="n"/>
      <c r="E10" s="72" t="n"/>
      <c r="F10" s="72" t="n"/>
      <c r="G10" s="72" t="n"/>
      <c r="J10" s="72" t="n"/>
      <c r="K10" s="72" t="n"/>
      <c r="L10" s="72" t="n"/>
      <c r="M10" s="72" t="n"/>
      <c r="N10" s="72" t="n"/>
      <c r="O10" s="72" t="n"/>
      <c r="P10" s="72" t="n"/>
    </row>
    <row r="11" ht="23.25" customFormat="1" customHeight="1" s="73">
      <c r="A11" s="72" t="n"/>
      <c r="B11" s="72" t="n"/>
      <c r="C11" s="72" t="n"/>
      <c r="D11" s="72" t="n"/>
      <c r="E11" s="72" t="n"/>
      <c r="F11" s="72" t="n"/>
      <c r="G11" s="72" t="n"/>
      <c r="J11" s="72" t="n"/>
      <c r="K11" s="72" t="n"/>
      <c r="L11" s="72" t="n"/>
      <c r="M11" s="72" t="n"/>
      <c r="N11" s="72" t="n"/>
      <c r="O11" s="72" t="n"/>
      <c r="P11" s="72" t="n"/>
    </row>
    <row r="12" ht="23.25" customFormat="1" customHeight="1" s="73">
      <c r="A12" s="72" t="n"/>
      <c r="B12" s="72" t="n"/>
      <c r="C12" s="72" t="n"/>
      <c r="D12" s="72" t="n"/>
      <c r="E12" s="72" t="n"/>
      <c r="F12" s="72" t="n"/>
      <c r="G12" s="72" t="n"/>
      <c r="J12" s="72" t="n"/>
      <c r="K12" s="72" t="n"/>
      <c r="L12" s="72" t="n"/>
      <c r="M12" s="72" t="n"/>
      <c r="N12" s="72" t="n"/>
      <c r="O12" s="72" t="n"/>
      <c r="P12" s="72" t="n"/>
    </row>
    <row r="13" ht="23.25" customFormat="1" customHeight="1" s="73">
      <c r="A13" s="72" t="n"/>
      <c r="B13" s="72" t="n"/>
      <c r="C13" s="72" t="n"/>
      <c r="D13" s="72" t="n"/>
      <c r="E13" s="72" t="n"/>
      <c r="F13" s="72" t="n"/>
      <c r="G13" s="72" t="n"/>
      <c r="J13" s="72" t="n"/>
      <c r="K13" s="72" t="n"/>
      <c r="L13" s="72" t="n"/>
      <c r="M13" s="72" t="n"/>
      <c r="N13" s="72" t="n"/>
      <c r="O13" s="72" t="n"/>
      <c r="P13" s="72" t="n"/>
    </row>
    <row r="14" ht="23.25" customFormat="1" customHeight="1" s="73">
      <c r="A14" s="72" t="n"/>
      <c r="B14" s="72" t="n"/>
      <c r="C14" s="72" t="n"/>
      <c r="D14" s="72" t="n"/>
      <c r="E14" s="72" t="n"/>
      <c r="F14" s="72" t="n"/>
      <c r="G14" s="72" t="n"/>
      <c r="J14" s="72" t="n"/>
      <c r="K14" s="72" t="n"/>
      <c r="L14" s="72" t="n"/>
      <c r="M14" s="72" t="n"/>
      <c r="N14" s="72" t="n"/>
      <c r="O14" s="72" t="n"/>
      <c r="P14" s="72" t="n"/>
    </row>
    <row r="15" ht="23.25" customFormat="1" customHeight="1" s="73">
      <c r="A15" s="72" t="n"/>
      <c r="B15" s="74" t="n"/>
      <c r="C15" s="72" t="n"/>
      <c r="D15" s="72" t="n"/>
      <c r="E15" s="72" t="n"/>
      <c r="F15" s="72" t="n"/>
      <c r="G15" s="72" t="n"/>
      <c r="J15" s="72" t="n"/>
      <c r="K15" s="72" t="n"/>
      <c r="L15" s="72" t="n"/>
      <c r="M15" s="72" t="n"/>
      <c r="N15" s="72" t="n"/>
      <c r="O15" s="72" t="n"/>
      <c r="P15" s="72" t="n"/>
    </row>
    <row r="16" ht="23.25" customFormat="1" customHeight="1" s="73">
      <c r="A16" s="72" t="n"/>
      <c r="B16" s="72" t="n"/>
      <c r="C16" s="72" t="n"/>
      <c r="D16" s="72" t="n"/>
      <c r="E16" s="72" t="n"/>
      <c r="F16" s="72" t="n"/>
      <c r="G16" s="72" t="n"/>
      <c r="J16" s="72" t="n"/>
      <c r="K16" s="72" t="n"/>
      <c r="L16" s="72" t="n"/>
      <c r="M16" s="72" t="n"/>
      <c r="N16" s="72" t="n"/>
      <c r="O16" s="72" t="n"/>
      <c r="P16" s="72" t="n"/>
    </row>
    <row r="17" ht="23.25" customFormat="1" customHeight="1" s="73">
      <c r="A17" s="72" t="n"/>
      <c r="B17" s="72" t="n"/>
      <c r="C17" s="72" t="n"/>
      <c r="D17" s="72" t="n"/>
      <c r="E17" s="72" t="n"/>
      <c r="F17" s="72" t="n"/>
      <c r="G17" s="72" t="n"/>
      <c r="J17" s="72" t="n"/>
      <c r="K17" s="72" t="n"/>
      <c r="L17" s="72" t="n"/>
      <c r="M17" s="72" t="n"/>
      <c r="N17" s="72" t="n"/>
      <c r="O17" s="72" t="n"/>
      <c r="P17" s="72" t="n"/>
    </row>
    <row r="18" ht="23.25" customFormat="1" customHeight="1" s="73">
      <c r="A18" s="72" t="n"/>
      <c r="B18" s="72" t="n"/>
      <c r="C18" s="72" t="n"/>
      <c r="D18" s="72" t="n"/>
      <c r="E18" s="72" t="n"/>
      <c r="F18" s="72" t="n"/>
      <c r="G18" s="72" t="n"/>
      <c r="J18" s="72" t="n"/>
      <c r="K18" s="72" t="n"/>
      <c r="L18" s="72" t="n"/>
      <c r="M18" s="72" t="n"/>
      <c r="N18" s="72" t="n"/>
      <c r="O18" s="72" t="n"/>
      <c r="P18" s="72" t="n"/>
    </row>
    <row r="19" ht="23.25" customFormat="1" customHeight="1" s="73">
      <c r="A19" s="72" t="n"/>
      <c r="B19" s="72" t="n"/>
      <c r="C19" s="72" t="n"/>
      <c r="D19" s="72" t="n"/>
      <c r="E19" s="72" t="n"/>
      <c r="F19" s="72" t="n"/>
      <c r="G19" s="72" t="n"/>
      <c r="J19" s="72" t="n"/>
      <c r="K19" s="72" t="n"/>
      <c r="L19" s="72" t="n"/>
      <c r="M19" s="72" t="n"/>
      <c r="N19" s="72" t="n"/>
      <c r="O19" s="72" t="n"/>
      <c r="P19" s="72" t="n"/>
    </row>
    <row r="20" ht="23.25" customFormat="1" customHeight="1" s="73">
      <c r="A20" s="72" t="n"/>
      <c r="B20" s="72" t="n"/>
      <c r="C20" s="72" t="n"/>
      <c r="D20" s="72" t="n"/>
      <c r="E20" s="72" t="n"/>
      <c r="F20" s="72" t="n"/>
      <c r="G20" s="72" t="n"/>
      <c r="J20" s="72" t="n"/>
      <c r="K20" s="72" t="n"/>
      <c r="L20" s="72" t="n"/>
      <c r="M20" s="72" t="n"/>
      <c r="N20" s="72" t="n"/>
      <c r="O20" s="72" t="n"/>
      <c r="P20" s="72" t="n"/>
    </row>
    <row r="21" ht="12" customFormat="1" customHeight="1" s="73">
      <c r="A21" s="72" t="n"/>
      <c r="B21" s="72" t="n"/>
      <c r="C21" s="72" t="n"/>
      <c r="D21" s="72" t="n"/>
      <c r="E21" s="72" t="n"/>
      <c r="F21" s="72" t="n"/>
      <c r="G21" s="72" t="n"/>
      <c r="J21" s="72" t="n"/>
      <c r="K21" s="72" t="n"/>
      <c r="L21" s="72" t="n"/>
      <c r="M21" s="72" t="n"/>
      <c r="N21" s="72" t="n"/>
      <c r="O21" s="72" t="n"/>
      <c r="P21" s="72" t="n"/>
    </row>
    <row r="22" ht="12" customFormat="1" customHeight="1" s="73">
      <c r="A22" s="72" t="n"/>
      <c r="B22" s="72" t="n"/>
      <c r="C22" s="72" t="n"/>
      <c r="D22" s="72" t="n"/>
      <c r="E22" s="72" t="n"/>
      <c r="F22" s="72" t="n"/>
      <c r="G22" s="72" t="n"/>
      <c r="J22" s="72" t="n"/>
      <c r="K22" s="72" t="n"/>
      <c r="L22" s="72" t="n"/>
      <c r="M22" s="72" t="n"/>
      <c r="N22" s="72" t="n"/>
      <c r="O22" s="72" t="n"/>
      <c r="P22" s="72" t="n"/>
    </row>
    <row r="23" ht="12" customFormat="1" customHeight="1" s="73">
      <c r="A23" s="72" t="n"/>
      <c r="B23" s="72" t="n"/>
      <c r="C23" s="72" t="n"/>
      <c r="D23" s="72" t="n"/>
      <c r="E23" s="72" t="n"/>
      <c r="F23" s="72" t="n"/>
      <c r="G23" s="72" t="n"/>
      <c r="J23" s="72" t="n"/>
      <c r="K23" s="72" t="n"/>
      <c r="L23" s="72" t="n"/>
      <c r="M23" s="72" t="n"/>
      <c r="N23" s="72" t="n"/>
      <c r="O23" s="72" t="n"/>
      <c r="P23" s="72" t="n"/>
    </row>
    <row r="24" ht="12" customFormat="1" customHeight="1" s="73">
      <c r="A24" s="72" t="n"/>
      <c r="B24" s="72" t="n"/>
      <c r="C24" s="72" t="n"/>
      <c r="D24" s="72" t="n"/>
      <c r="E24" s="72" t="n"/>
      <c r="F24" s="72" t="n"/>
      <c r="G24" s="72" t="n"/>
      <c r="J24" s="72" t="n"/>
      <c r="K24" s="72" t="n"/>
      <c r="L24" s="72" t="n"/>
      <c r="M24" s="72" t="n"/>
      <c r="N24" s="72" t="n"/>
      <c r="O24" s="72" t="n"/>
      <c r="P24" s="72" t="n"/>
    </row>
    <row r="25" ht="12" customFormat="1" customHeight="1" s="73">
      <c r="A25" s="72" t="n"/>
      <c r="B25" s="72" t="n"/>
      <c r="C25" s="72" t="n"/>
      <c r="D25" s="72" t="n"/>
      <c r="E25" s="72" t="n"/>
      <c r="F25" s="72" t="n"/>
      <c r="G25" s="72" t="n"/>
      <c r="J25" s="72" t="n"/>
      <c r="K25" s="72" t="n"/>
      <c r="L25" s="72" t="n"/>
      <c r="M25" s="72" t="n"/>
      <c r="N25" s="72" t="n"/>
      <c r="O25" s="72" t="n"/>
      <c r="P25" s="72" t="n"/>
    </row>
    <row r="26" ht="12" customFormat="1" customHeight="1" s="73">
      <c r="A26" s="72" t="n"/>
      <c r="B26" s="72" t="n"/>
      <c r="C26" s="72" t="n"/>
      <c r="D26" s="72" t="n"/>
      <c r="E26" s="72" t="n"/>
      <c r="F26" s="72" t="n"/>
      <c r="G26" s="72" t="n"/>
      <c r="J26" s="72" t="n"/>
      <c r="K26" s="72" t="n"/>
      <c r="L26" s="72" t="n"/>
      <c r="M26" s="72" t="n"/>
      <c r="N26" s="72" t="n"/>
      <c r="O26" s="72" t="n"/>
      <c r="P26" s="72" t="n"/>
    </row>
    <row r="27" ht="12" customFormat="1" customHeight="1" s="73">
      <c r="A27" s="72" t="n"/>
      <c r="B27" s="72" t="n"/>
      <c r="C27" s="72" t="n"/>
      <c r="D27" s="72" t="n"/>
      <c r="E27" s="72" t="n"/>
      <c r="F27" s="72" t="n"/>
      <c r="G27" s="72" t="n"/>
      <c r="J27" s="72" t="n"/>
      <c r="K27" s="72" t="n"/>
      <c r="L27" s="72" t="n"/>
      <c r="M27" s="72" t="n"/>
      <c r="N27" s="72" t="n"/>
      <c r="O27" s="72" t="n"/>
      <c r="P27" s="72" t="n"/>
    </row>
    <row r="28" ht="12" customFormat="1" customHeight="1" s="73">
      <c r="A28" s="72" t="n"/>
      <c r="B28" s="72" t="n"/>
      <c r="C28" s="72" t="n"/>
      <c r="D28" s="72" t="n"/>
      <c r="E28" s="72" t="n"/>
      <c r="F28" s="72" t="n"/>
      <c r="G28" s="72" t="n"/>
      <c r="J28" s="72" t="n"/>
      <c r="K28" s="72" t="n"/>
      <c r="L28" s="72" t="n"/>
      <c r="M28" s="72" t="n"/>
      <c r="N28" s="72" t="n"/>
      <c r="O28" s="72" t="n"/>
      <c r="P28" s="72" t="n"/>
    </row>
    <row r="29" ht="12" customFormat="1" customHeight="1" s="73">
      <c r="A29" s="72" t="n"/>
      <c r="B29" s="72" t="n"/>
      <c r="C29" s="72" t="n"/>
      <c r="D29" s="72" t="n"/>
      <c r="E29" s="72" t="n"/>
      <c r="F29" s="72" t="n"/>
      <c r="G29" s="72" t="n"/>
      <c r="J29" s="72" t="n"/>
      <c r="K29" s="72" t="n"/>
      <c r="L29" s="72" t="n"/>
      <c r="M29" s="72" t="n"/>
      <c r="N29" s="72" t="n"/>
      <c r="O29" s="72" t="n"/>
      <c r="P29" s="72" t="n"/>
    </row>
    <row r="30" ht="12" customFormat="1" customHeight="1" s="73">
      <c r="A30" s="72" t="n"/>
      <c r="B30" s="72" t="n"/>
      <c r="C30" s="72" t="n"/>
      <c r="D30" s="72" t="n"/>
      <c r="E30" s="72" t="n"/>
      <c r="F30" s="72" t="n"/>
      <c r="G30" s="72" t="n"/>
      <c r="J30" s="72" t="n"/>
      <c r="K30" s="72" t="n"/>
      <c r="L30" s="72" t="n"/>
      <c r="M30" s="72" t="n"/>
      <c r="N30" s="72" t="n"/>
      <c r="O30" s="72" t="n"/>
      <c r="P30" s="72" t="n"/>
    </row>
    <row r="31" ht="12" customFormat="1" customHeight="1" s="73">
      <c r="A31" s="72" t="n"/>
      <c r="B31" s="72" t="n"/>
      <c r="C31" s="72" t="n"/>
      <c r="D31" s="72" t="n"/>
      <c r="E31" s="72" t="n"/>
      <c r="F31" s="72" t="n"/>
      <c r="G31" s="72" t="n"/>
      <c r="J31" s="72" t="n"/>
      <c r="K31" s="72" t="n"/>
      <c r="L31" s="72" t="n"/>
      <c r="M31" s="72" t="n"/>
      <c r="N31" s="72" t="n"/>
      <c r="O31" s="72" t="n"/>
      <c r="P31" s="72" t="n"/>
    </row>
    <row r="32" ht="12" customFormat="1" customHeight="1" s="73">
      <c r="A32" s="72" t="n"/>
      <c r="B32" s="72" t="n"/>
      <c r="C32" s="72" t="n"/>
      <c r="D32" s="72" t="n"/>
      <c r="E32" s="72" t="n"/>
      <c r="F32" s="72" t="n"/>
      <c r="G32" s="72" t="n"/>
      <c r="J32" s="72" t="n"/>
      <c r="K32" s="72" t="n"/>
      <c r="L32" s="72" t="n"/>
      <c r="M32" s="72" t="n"/>
      <c r="N32" s="72" t="n"/>
      <c r="O32" s="72" t="n"/>
      <c r="P32" s="72" t="n"/>
    </row>
    <row r="33" ht="12" customFormat="1" customHeight="1" s="73">
      <c r="A33" s="72" t="n"/>
      <c r="B33" s="72" t="n"/>
      <c r="C33" s="72" t="n"/>
      <c r="D33" s="72" t="n"/>
      <c r="E33" s="72" t="n"/>
      <c r="F33" s="72" t="n"/>
      <c r="G33" s="72" t="n"/>
      <c r="J33" s="72" t="n"/>
      <c r="K33" s="72" t="n"/>
      <c r="L33" s="72" t="n"/>
      <c r="M33" s="72" t="n"/>
      <c r="N33" s="72" t="n"/>
      <c r="O33" s="72" t="n"/>
      <c r="P33" s="72" t="n"/>
    </row>
    <row r="34" ht="12" customFormat="1" customHeight="1" s="73">
      <c r="A34" s="72" t="n"/>
      <c r="B34" s="72" t="n"/>
      <c r="C34" s="72" t="n"/>
      <c r="D34" s="72" t="n"/>
      <c r="E34" s="72" t="n"/>
      <c r="F34" s="72" t="n"/>
      <c r="G34" s="72" t="n"/>
      <c r="J34" s="72" t="n"/>
      <c r="K34" s="72" t="n"/>
      <c r="L34" s="72" t="n"/>
      <c r="M34" s="72" t="n"/>
      <c r="N34" s="72" t="n"/>
      <c r="O34" s="72" t="n"/>
      <c r="P34" s="72" t="n"/>
    </row>
    <row r="35">
      <c r="J35" s="72" t="n"/>
    </row>
    <row r="36">
      <c r="J36" s="72" t="n"/>
    </row>
    <row r="38">
      <c r="J38" s="59" t="n"/>
    </row>
    <row r="39">
      <c r="J39" s="59" t="n"/>
    </row>
  </sheetData>
  <printOptions gridLinesSet="0"/>
  <pageMargins left="0.7086614173228347" right="0.7086614173228347" top="1.968503937007874" bottom="0.7874015748031497" header="0" footer="0.3937007874015748"/>
  <pageSetup orientation="portrait" paperSize="9" scale="88" pageOrder="overThenDown"/>
  <headerFooter alignWithMargins="0">
    <oddHeader>&amp;R                                                             </oddHeader>
    <oddFooter/>
    <evenHeader/>
    <evenFooter/>
    <firstHeader/>
    <firstFooter/>
  </headerFooter>
  <rowBreaks count="1" manualBreakCount="1">
    <brk id="20" min="0" max="8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C27"/>
  <sheetViews>
    <sheetView showGridLines="0" view="pageBreakPreview" zoomScaleNormal="100" zoomScaleSheetLayoutView="100" workbookViewId="0">
      <selection activeCell="F22" sqref="F22"/>
    </sheetView>
  </sheetViews>
  <sheetFormatPr baseColWidth="8" defaultRowHeight="11.25"/>
  <cols>
    <col width="8.21875" customWidth="1" style="151" min="1" max="1"/>
    <col width="11.77734375" customWidth="1" style="151" min="2" max="2"/>
    <col width="8.77734375" customWidth="1" style="151" min="3" max="28"/>
    <col width="11.88671875" customWidth="1" style="151" min="29" max="29"/>
    <col width="8.88671875" customWidth="1" style="151" min="30" max="16384"/>
  </cols>
  <sheetData>
    <row r="1" ht="15" customFormat="1" customHeight="1" s="34">
      <c r="A1" s="34" t="inlineStr">
        <is>
          <t>ⅩⅡ. 보건 및 사회보장</t>
        </is>
      </c>
      <c r="B1" s="34" t="n"/>
      <c r="C1" s="34" t="n"/>
      <c r="D1" s="34" t="n"/>
      <c r="E1" s="34" t="n"/>
      <c r="F1" s="34" t="n"/>
      <c r="G1" s="34" t="n"/>
      <c r="H1" s="34" t="n"/>
      <c r="I1" s="34" t="n"/>
      <c r="J1" s="34" t="n"/>
      <c r="K1" s="34" t="n"/>
      <c r="L1" s="34" t="n"/>
      <c r="M1" s="34" t="n"/>
      <c r="N1" s="34" t="n"/>
      <c r="O1" s="34" t="n"/>
      <c r="P1" s="34" t="n"/>
      <c r="Q1" s="34" t="n"/>
      <c r="R1" s="34" t="n"/>
      <c r="S1" s="34" t="n"/>
      <c r="T1" s="1502" t="n"/>
      <c r="U1" s="34" t="n"/>
      <c r="V1" s="34" t="n"/>
      <c r="W1" s="34" t="n"/>
      <c r="X1" s="34" t="n"/>
      <c r="Y1" s="34" t="n"/>
      <c r="Z1" s="34" t="n"/>
      <c r="AA1" s="34" t="n"/>
      <c r="AB1" s="34" t="n"/>
      <c r="AC1" s="1502" t="inlineStr">
        <is>
          <t>ⅩⅡ. Health and Social Security</t>
        </is>
      </c>
    </row>
    <row r="2" ht="15" customFormat="1" customHeight="1" s="34">
      <c r="A2" s="34" t="n"/>
      <c r="B2" s="34" t="n"/>
      <c r="C2" s="34" t="n"/>
      <c r="D2" s="34" t="n"/>
      <c r="E2" s="34" t="n"/>
      <c r="F2" s="34" t="n"/>
      <c r="G2" s="34" t="n"/>
      <c r="H2" s="34" t="n"/>
      <c r="I2" s="34" t="n"/>
      <c r="J2" s="34" t="n"/>
      <c r="K2" s="34" t="n"/>
      <c r="L2" s="34" t="n"/>
      <c r="M2" s="34" t="n"/>
      <c r="N2" s="34" t="n"/>
      <c r="O2" s="34" t="n"/>
      <c r="P2" s="34" t="n"/>
      <c r="Q2" s="34" t="n"/>
      <c r="R2" s="34" t="n"/>
      <c r="S2" s="34" t="n"/>
      <c r="T2" s="1502" t="n"/>
      <c r="U2" s="34" t="n"/>
      <c r="V2" s="34" t="n"/>
      <c r="W2" s="34" t="n"/>
      <c r="X2" s="34" t="n"/>
      <c r="Y2" s="34" t="n"/>
      <c r="Z2" s="34" t="n"/>
      <c r="AA2" s="34" t="n"/>
      <c r="AB2" s="34" t="n"/>
    </row>
    <row r="3" ht="24.6" customFormat="1" customHeight="1" s="285">
      <c r="A3" s="1836" t="inlineStr">
        <is>
          <t>1. 의료기관</t>
        </is>
      </c>
    </row>
    <row r="4" ht="24.95" customFormat="1" customHeight="1" s="285">
      <c r="A4" s="1042" t="inlineStr">
        <is>
          <t>1. Medical Institutions</t>
        </is>
      </c>
    </row>
    <row r="5" ht="15" customFormat="1" customHeight="1" s="151" thickBot="1">
      <c r="A5" s="1496" t="inlineStr">
        <is>
          <t>단위 : 개</t>
        </is>
      </c>
      <c r="B5" s="151" t="n"/>
      <c r="J5" s="518" t="n"/>
      <c r="AA5" s="153" t="n"/>
      <c r="AB5" s="153" t="n"/>
      <c r="AC5" s="518" t="inlineStr">
        <is>
          <t>Unit : establishment</t>
        </is>
      </c>
    </row>
    <row r="6" ht="20.25" customFormat="1" customHeight="1" s="550">
      <c r="A6" s="2054" t="inlineStr">
        <is>
          <t>연별 및 읍면별
Year &amp; Eup, Myeon</t>
        </is>
      </c>
      <c r="B6" s="2055" t="n"/>
      <c r="C6" s="1833" t="inlineStr">
        <is>
          <t>합 계1)
Total</t>
        </is>
      </c>
      <c r="D6" s="2056" t="n"/>
      <c r="E6" s="1391" t="inlineStr">
        <is>
          <t>종합병원
General hospitals</t>
        </is>
      </c>
      <c r="F6" s="2056" t="n"/>
      <c r="G6" s="1391" t="inlineStr">
        <is>
          <t>병 원2)
Hospitals</t>
        </is>
      </c>
      <c r="H6" s="2056" t="n"/>
      <c r="I6" s="1833" t="inlineStr">
        <is>
          <t>의 원
Clinics</t>
        </is>
      </c>
      <c r="J6" s="2056" t="n"/>
      <c r="K6" s="1391" t="inlineStr">
        <is>
          <t>특수병원3)
Specialized hospitals</t>
        </is>
      </c>
      <c r="L6" s="2056" t="n"/>
      <c r="M6" s="1391" t="inlineStr">
        <is>
          <t>요양병원
Long term care hospitals</t>
        </is>
      </c>
      <c r="N6" s="2056" t="n"/>
      <c r="O6" s="1391" t="inlineStr">
        <is>
          <t>치과병(의)원
Dental hospitals
and clinics</t>
        </is>
      </c>
      <c r="P6" s="2056" t="n"/>
      <c r="Q6" s="2057" t="inlineStr">
        <is>
          <t>한방병원
Oriental medicine
hospital</t>
        </is>
      </c>
      <c r="R6" s="2056" t="n"/>
      <c r="S6" s="2057" t="inlineStr">
        <is>
          <t>한의원
Oriental medicine 
clinics</t>
        </is>
      </c>
      <c r="T6" s="2056" t="n"/>
      <c r="U6" s="1833" t="inlineStr">
        <is>
          <t>조 산 소
Midwifery clinics</t>
        </is>
      </c>
      <c r="V6" s="2056" t="n"/>
      <c r="W6" s="1833" t="inlineStr">
        <is>
          <t>부속의원
Dispensaries</t>
        </is>
      </c>
      <c r="X6" s="2056" t="n"/>
      <c r="Y6" s="1391" t="inlineStr">
        <is>
          <t>보건
의료원
Health clinics</t>
        </is>
      </c>
      <c r="Z6" s="1391" t="inlineStr">
        <is>
          <t>보건소
Health centers</t>
        </is>
      </c>
      <c r="AA6" s="2058" t="inlineStr">
        <is>
          <t>보건지소
Sub health centers</t>
        </is>
      </c>
      <c r="AB6" s="2059" t="inlineStr">
        <is>
          <t>보건진료소
Primary health care post</t>
        </is>
      </c>
      <c r="AC6" s="1296" t="inlineStr">
        <is>
          <t>Year &amp;
Eup, Myeon</t>
        </is>
      </c>
    </row>
    <row r="7" ht="20.25" customFormat="1" customHeight="1" s="550">
      <c r="B7" s="2060" t="n"/>
      <c r="C7" s="2061" t="n"/>
      <c r="D7" s="2062" t="n"/>
      <c r="E7" s="2063" t="n"/>
      <c r="F7" s="2062" t="n"/>
      <c r="G7" s="2063" t="n"/>
      <c r="H7" s="2062" t="n"/>
      <c r="I7" s="2061" t="n"/>
      <c r="J7" s="2062" t="n"/>
      <c r="K7" s="2063" t="n"/>
      <c r="L7" s="2062" t="n"/>
      <c r="M7" s="2063" t="n"/>
      <c r="N7" s="2062" t="n"/>
      <c r="O7" s="2063" t="n"/>
      <c r="P7" s="2062" t="n"/>
      <c r="Q7" s="2063" t="n"/>
      <c r="R7" s="2062" t="n"/>
      <c r="S7" s="2063" t="n"/>
      <c r="T7" s="2062" t="n"/>
      <c r="U7" s="2061" t="n"/>
      <c r="V7" s="2062" t="n"/>
      <c r="W7" s="2061" t="n"/>
      <c r="X7" s="2062" t="n"/>
      <c r="Y7" s="2064" t="n"/>
      <c r="Z7" s="2064" t="n"/>
      <c r="AA7" s="2064" t="n"/>
      <c r="AB7" s="2065" t="n"/>
      <c r="AC7" s="2066" t="n"/>
    </row>
    <row r="8" ht="20.25" customFormat="1" customHeight="1" s="550">
      <c r="B8" s="2060" t="n"/>
      <c r="C8" s="1395" t="inlineStr">
        <is>
          <t>병원수
Number of establishments</t>
        </is>
      </c>
      <c r="D8" s="1302" t="inlineStr">
        <is>
          <t>병상수
Inpatient care beds</t>
        </is>
      </c>
      <c r="E8" s="1395" t="inlineStr">
        <is>
          <t>병원수
Number of establishments</t>
        </is>
      </c>
      <c r="F8" s="1302" t="inlineStr">
        <is>
          <t>병상수
Inpatient care beds</t>
        </is>
      </c>
      <c r="G8" s="1395" t="inlineStr">
        <is>
          <t>병원수
Number of establishments</t>
        </is>
      </c>
      <c r="H8" s="1302" t="inlineStr">
        <is>
          <t>병상수
Inpatient care beds</t>
        </is>
      </c>
      <c r="I8" s="1395" t="inlineStr">
        <is>
          <t>병원수
Number of establishments</t>
        </is>
      </c>
      <c r="J8" s="1302" t="inlineStr">
        <is>
          <t>병상수
Inpatient care beds</t>
        </is>
      </c>
      <c r="K8" s="1395" t="inlineStr">
        <is>
          <t>병원수
Number of establishments</t>
        </is>
      </c>
      <c r="L8" s="1302" t="inlineStr">
        <is>
          <t>병상수
Inpatient care beds</t>
        </is>
      </c>
      <c r="M8" s="1395" t="inlineStr">
        <is>
          <t>병원수
Number of establishments</t>
        </is>
      </c>
      <c r="N8" s="1302" t="inlineStr">
        <is>
          <t>병상수
Inpatient care beds</t>
        </is>
      </c>
      <c r="O8" s="1395" t="inlineStr">
        <is>
          <t>병원수
Number of establishments</t>
        </is>
      </c>
      <c r="P8" s="1302" t="inlineStr">
        <is>
          <t>병상수
Inpatient care beds</t>
        </is>
      </c>
      <c r="Q8" s="1395" t="inlineStr">
        <is>
          <t>병원수
Number of establishments</t>
        </is>
      </c>
      <c r="R8" s="1302" t="inlineStr">
        <is>
          <t>병상수
Inpatient care beds</t>
        </is>
      </c>
      <c r="S8" s="1395" t="inlineStr">
        <is>
          <t>병원수
Number of establishments</t>
        </is>
      </c>
      <c r="T8" s="1302" t="inlineStr">
        <is>
          <t>병상수
Inpatient care beds</t>
        </is>
      </c>
      <c r="U8" s="1395" t="inlineStr">
        <is>
          <t>병원수
Number of establishments</t>
        </is>
      </c>
      <c r="V8" s="1302" t="inlineStr">
        <is>
          <t>병상수
Inpatient care beds</t>
        </is>
      </c>
      <c r="W8" s="1395" t="inlineStr">
        <is>
          <t>병원수
Number of establishments</t>
        </is>
      </c>
      <c r="X8" s="1302" t="inlineStr">
        <is>
          <t>병상수
Inpatient care beds</t>
        </is>
      </c>
      <c r="Y8" s="2064" t="n"/>
      <c r="Z8" s="2064" t="n"/>
      <c r="AA8" s="2064" t="n"/>
      <c r="AB8" s="2065" t="n"/>
      <c r="AC8" s="2066" t="n"/>
    </row>
    <row r="9" ht="20.25" customFormat="1" customHeight="1" s="550">
      <c r="A9" s="2067" t="n"/>
      <c r="B9" s="2068" t="n"/>
      <c r="C9" s="2062" t="n"/>
      <c r="D9" s="2069" t="n"/>
      <c r="E9" s="2062" t="n"/>
      <c r="F9" s="2069" t="n"/>
      <c r="G9" s="2062" t="n"/>
      <c r="H9" s="2069" t="n"/>
      <c r="I9" s="2062" t="n"/>
      <c r="J9" s="2069" t="n"/>
      <c r="K9" s="2062" t="n"/>
      <c r="L9" s="2069" t="n"/>
      <c r="M9" s="2062" t="n"/>
      <c r="N9" s="2069" t="n"/>
      <c r="O9" s="2062" t="n"/>
      <c r="P9" s="2069" t="n"/>
      <c r="Q9" s="2062" t="n"/>
      <c r="R9" s="2069" t="n"/>
      <c r="S9" s="2062" t="n"/>
      <c r="T9" s="2069" t="n"/>
      <c r="U9" s="2062" t="n"/>
      <c r="V9" s="2069" t="n"/>
      <c r="W9" s="2062" t="n"/>
      <c r="X9" s="2069" t="n"/>
      <c r="Y9" s="2069" t="n"/>
      <c r="Z9" s="2069" t="n"/>
      <c r="AA9" s="2070" t="n"/>
      <c r="AB9" s="2071" t="n"/>
      <c r="AC9" s="2072" t="n"/>
    </row>
    <row r="10" ht="20.25" customFormat="1" customHeight="1" s="34">
      <c r="A10" s="1047" t="n">
        <v>2020</v>
      </c>
      <c r="B10" s="2073" t="n"/>
      <c r="C10" s="2074" t="n">
        <v>32</v>
      </c>
      <c r="D10" s="2074">
        <f>SUM(F10,H10,J10,L10,N10,P10,R10,T10,V10,X10)</f>
        <v/>
      </c>
      <c r="E10" s="2075" t="n">
        <v>0</v>
      </c>
      <c r="F10" s="2075" t="n">
        <v>0</v>
      </c>
      <c r="G10" s="2075" t="n">
        <v>1</v>
      </c>
      <c r="H10" s="2075" t="n">
        <v>79</v>
      </c>
      <c r="I10" s="2075" t="n">
        <v>12</v>
      </c>
      <c r="J10" s="2075" t="n">
        <v>0</v>
      </c>
      <c r="K10" s="2075" t="n">
        <v>0</v>
      </c>
      <c r="L10" s="2075" t="n">
        <v>0</v>
      </c>
      <c r="M10" s="2075" t="n">
        <v>2</v>
      </c>
      <c r="N10" s="2075" t="n">
        <v>178</v>
      </c>
      <c r="O10" s="2075" t="n">
        <v>8</v>
      </c>
      <c r="P10" s="2075" t="n">
        <v>0</v>
      </c>
      <c r="Q10" s="2075" t="n">
        <v>0</v>
      </c>
      <c r="R10" s="2075" t="n">
        <v>0</v>
      </c>
      <c r="S10" s="2075" t="n">
        <v>9</v>
      </c>
      <c r="T10" s="2075" t="n">
        <v>0</v>
      </c>
      <c r="U10" s="2075" t="n">
        <v>0</v>
      </c>
      <c r="V10" s="2075" t="n">
        <v>0</v>
      </c>
      <c r="W10" s="2075" t="n">
        <v>0</v>
      </c>
      <c r="X10" s="2075" t="n">
        <v>0</v>
      </c>
      <c r="Y10" s="2075" t="n">
        <v>0</v>
      </c>
      <c r="Z10" s="2075" t="n">
        <v>1</v>
      </c>
      <c r="AA10" s="2075" t="n">
        <v>7</v>
      </c>
      <c r="AB10" s="2075" t="n">
        <v>10</v>
      </c>
      <c r="AC10" s="43" t="n">
        <v>2020</v>
      </c>
    </row>
    <row r="11" ht="20.25" customFormat="1" customHeight="1" s="34">
      <c r="A11" s="1007" t="n">
        <v>2021</v>
      </c>
      <c r="B11" s="2060" t="n"/>
      <c r="C11" s="2074" t="n">
        <v>31</v>
      </c>
      <c r="D11" s="2074">
        <f>SUM(F11,H11,J11,L11,N11,P11,R11,T11,V11,X11)</f>
        <v/>
      </c>
      <c r="E11" s="2075">
        <f>SUM(E13:E20)</f>
        <v/>
      </c>
      <c r="F11" s="2075">
        <f>SUM(F13:F20)</f>
        <v/>
      </c>
      <c r="G11" s="2075" t="n">
        <v>1</v>
      </c>
      <c r="H11" s="2075" t="n">
        <v>79</v>
      </c>
      <c r="I11" s="2075" t="n">
        <v>11</v>
      </c>
      <c r="J11" s="2075">
        <f>SUM(J13:J20)</f>
        <v/>
      </c>
      <c r="K11" s="2075">
        <f>SUM(K13:K20)</f>
        <v/>
      </c>
      <c r="L11" s="2075">
        <f>SUM(L13:L20)</f>
        <v/>
      </c>
      <c r="M11" s="2075" t="n">
        <v>1</v>
      </c>
      <c r="N11" s="2075" t="n">
        <v>81</v>
      </c>
      <c r="O11" s="2075" t="n">
        <v>9</v>
      </c>
      <c r="P11" s="2075">
        <f>SUM(P13:P20)</f>
        <v/>
      </c>
      <c r="Q11" s="2075">
        <f>SUM(Q13:Q20)</f>
        <v/>
      </c>
      <c r="R11" s="2075">
        <f>SUM(R13:R20)</f>
        <v/>
      </c>
      <c r="S11" s="2075" t="n">
        <v>9</v>
      </c>
      <c r="T11" s="2075">
        <f>SUM(T13:T20)</f>
        <v/>
      </c>
      <c r="U11" s="2075">
        <f>SUM(U13:U20)</f>
        <v/>
      </c>
      <c r="V11" s="2075">
        <f>SUM(V13:V20)</f>
        <v/>
      </c>
      <c r="W11" s="2075">
        <f>SUM(W13:W20)</f>
        <v/>
      </c>
      <c r="X11" s="2075">
        <f>SUM(X13:X20)</f>
        <v/>
      </c>
      <c r="Y11" s="2075">
        <f>SUM(Y13:Y20)</f>
        <v/>
      </c>
      <c r="Z11" s="2075" t="n">
        <v>1</v>
      </c>
      <c r="AA11" s="2075" t="n">
        <v>7</v>
      </c>
      <c r="AB11" s="2075" t="n">
        <v>10</v>
      </c>
      <c r="AC11" s="43" t="n">
        <v>2021</v>
      </c>
    </row>
    <row r="12" ht="20.25" customFormat="1" customHeight="1" s="34">
      <c r="A12" s="1007" t="n">
        <v>2022</v>
      </c>
      <c r="B12" s="2060" t="n"/>
      <c r="C12" s="2074" t="n">
        <v>32</v>
      </c>
      <c r="D12" s="2074">
        <f>SUM(F12,H12,J12,L12,N12,P12,R12,T12,V12,X12)</f>
        <v/>
      </c>
      <c r="E12" s="2075">
        <f>SUM(E14:E21)</f>
        <v/>
      </c>
      <c r="F12" s="2075">
        <f>SUM(F14:F21)</f>
        <v/>
      </c>
      <c r="G12" s="2075" t="n">
        <v>1</v>
      </c>
      <c r="H12" s="2075" t="n">
        <v>79</v>
      </c>
      <c r="I12" s="2075" t="n">
        <v>12</v>
      </c>
      <c r="J12" s="2075">
        <f>SUM(J14:J21)</f>
        <v/>
      </c>
      <c r="K12" s="2075">
        <f>SUM(K14:K21)</f>
        <v/>
      </c>
      <c r="L12" s="2075">
        <f>SUM(L14:L21)</f>
        <v/>
      </c>
      <c r="M12" s="2075" t="n">
        <v>1</v>
      </c>
      <c r="N12" s="2075" t="n">
        <v>87</v>
      </c>
      <c r="O12" s="2075" t="n">
        <v>9</v>
      </c>
      <c r="P12" s="2075">
        <f>SUM(P14:P21)</f>
        <v/>
      </c>
      <c r="Q12" s="2075">
        <f>SUM(Q14:Q21)</f>
        <v/>
      </c>
      <c r="R12" s="2075">
        <f>SUM(R14:R21)</f>
        <v/>
      </c>
      <c r="S12" s="2075" t="n">
        <v>9</v>
      </c>
      <c r="T12" s="2075">
        <f>SUM(T14:T21)</f>
        <v/>
      </c>
      <c r="U12" s="2075">
        <f>SUM(U14:U21)</f>
        <v/>
      </c>
      <c r="V12" s="2075">
        <f>SUM(V14:V21)</f>
        <v/>
      </c>
      <c r="W12" s="2075">
        <f>SUM(W14:W21)</f>
        <v/>
      </c>
      <c r="X12" s="2075">
        <f>SUM(X14:X21)</f>
        <v/>
      </c>
      <c r="Y12" s="2075">
        <f>SUM(Y14:Y21)</f>
        <v/>
      </c>
      <c r="Z12" s="2075" t="n">
        <v>1</v>
      </c>
      <c r="AA12" s="2075" t="n">
        <v>7</v>
      </c>
      <c r="AB12" s="2075" t="n">
        <v>10</v>
      </c>
      <c r="AC12" s="43" t="n">
        <v>2022</v>
      </c>
    </row>
    <row r="13" ht="20.25" customFormat="1" customHeight="1" s="34">
      <c r="A13" s="1007" t="n">
        <v>2023</v>
      </c>
      <c r="B13" s="2060" t="n"/>
      <c r="C13" s="2074" t="n">
        <v>30</v>
      </c>
      <c r="D13" s="2074">
        <f>SUM(F13,H13,J13,L13,N13,P13,R13,T13,V13,X13)</f>
        <v/>
      </c>
      <c r="E13" s="2075">
        <f>SUM(E15:E22)</f>
        <v/>
      </c>
      <c r="F13" s="2075">
        <f>SUM(F15:F22)</f>
        <v/>
      </c>
      <c r="G13" s="2075" t="n">
        <v>1</v>
      </c>
      <c r="H13" s="2075" t="n">
        <v>79</v>
      </c>
      <c r="I13" s="2075" t="n">
        <v>12</v>
      </c>
      <c r="J13" s="2075">
        <f>SUM(J15:J22)</f>
        <v/>
      </c>
      <c r="K13" s="2075">
        <f>SUM(K15:K22)</f>
        <v/>
      </c>
      <c r="L13" s="2075">
        <f>SUM(L15:L22)</f>
        <v/>
      </c>
      <c r="M13" s="2075" t="n">
        <v>1</v>
      </c>
      <c r="N13" s="2075" t="n">
        <v>87</v>
      </c>
      <c r="O13" s="2075" t="n">
        <v>9</v>
      </c>
      <c r="P13" s="2075">
        <f>SUM(P15:P22)</f>
        <v/>
      </c>
      <c r="Q13" s="2075">
        <f>SUM(Q15:Q22)</f>
        <v/>
      </c>
      <c r="R13" s="2075">
        <f>SUM(R15:R22)</f>
        <v/>
      </c>
      <c r="S13" s="2075" t="n">
        <v>7</v>
      </c>
      <c r="T13" s="2075">
        <f>SUM(T15:T22)</f>
        <v/>
      </c>
      <c r="U13" s="2075">
        <f>SUM(U15:U22)</f>
        <v/>
      </c>
      <c r="V13" s="2075">
        <f>SUM(V15:V22)</f>
        <v/>
      </c>
      <c r="W13" s="2075">
        <f>SUM(W15:W22)</f>
        <v/>
      </c>
      <c r="X13" s="2075">
        <f>SUM(X15:X22)</f>
        <v/>
      </c>
      <c r="Y13" s="2075">
        <f>SUM(Y15:Y22)</f>
        <v/>
      </c>
      <c r="Z13" s="2075" t="n">
        <v>1</v>
      </c>
      <c r="AA13" s="2075" t="n">
        <v>7</v>
      </c>
      <c r="AB13" s="2075" t="n">
        <v>10</v>
      </c>
      <c r="AC13" s="43" t="n">
        <v>2023</v>
      </c>
    </row>
    <row r="14" ht="20.25" customFormat="1" customHeight="1" s="5">
      <c r="A14" s="1044" t="n">
        <v>2024</v>
      </c>
      <c r="B14" s="2060" t="n"/>
      <c r="C14" s="2076">
        <f>SUM(C16:C23)</f>
        <v/>
      </c>
      <c r="D14" s="2076">
        <f>SUM(F14,H14,J14,L14,N14,P14,R14,T14,V14,X14)</f>
        <v/>
      </c>
      <c r="E14" s="2077">
        <f>SUM(E16:E23)</f>
        <v/>
      </c>
      <c r="F14" s="2077">
        <f>SUM(F16:F23)</f>
        <v/>
      </c>
      <c r="G14" s="2077">
        <f>SUM(G16:G23)</f>
        <v/>
      </c>
      <c r="H14" s="2077">
        <f>SUM(H16:H23)</f>
        <v/>
      </c>
      <c r="I14" s="2077">
        <f>SUM(I16:I23)</f>
        <v/>
      </c>
      <c r="J14" s="2077">
        <f>SUM(J16:J23)</f>
        <v/>
      </c>
      <c r="K14" s="2077">
        <f>SUM(K16:K23)</f>
        <v/>
      </c>
      <c r="L14" s="2077">
        <f>SUM(L16:L23)</f>
        <v/>
      </c>
      <c r="M14" s="2077">
        <f>SUM(M16:M23)</f>
        <v/>
      </c>
      <c r="N14" s="2077">
        <f>SUM(N16:N23)</f>
        <v/>
      </c>
      <c r="O14" s="2077">
        <f>SUM(O16:O23)</f>
        <v/>
      </c>
      <c r="P14" s="2077">
        <f>SUM(P16:P23)</f>
        <v/>
      </c>
      <c r="Q14" s="2077">
        <f>SUM(Q16:Q23)</f>
        <v/>
      </c>
      <c r="R14" s="2077">
        <f>SUM(R16:R23)</f>
        <v/>
      </c>
      <c r="S14" s="2077">
        <f>SUM(S16:S23)</f>
        <v/>
      </c>
      <c r="T14" s="2077">
        <f>SUM(T16:T23)</f>
        <v/>
      </c>
      <c r="U14" s="2077">
        <f>SUM(U16:U23)</f>
        <v/>
      </c>
      <c r="V14" s="2077">
        <f>SUM(V16:V23)</f>
        <v/>
      </c>
      <c r="W14" s="2077">
        <f>SUM(W16:W23)</f>
        <v/>
      </c>
      <c r="X14" s="2077">
        <f>SUM(X16:X23)</f>
        <v/>
      </c>
      <c r="Y14" s="2077">
        <f>SUM(Y16:Y23)</f>
        <v/>
      </c>
      <c r="Z14" s="2077">
        <f>SUM(Z16:Z23)</f>
        <v/>
      </c>
      <c r="AA14" s="2078">
        <f>SUM(AA16:AA23)</f>
        <v/>
      </c>
      <c r="AB14" s="2077">
        <f>SUM(AB16:AB23)</f>
        <v/>
      </c>
      <c r="AC14" s="744" t="n">
        <v>2024</v>
      </c>
    </row>
    <row r="15" ht="20.25" customFormat="1" customHeight="1" s="34">
      <c r="A15" s="1645" t="n"/>
      <c r="B15" s="1645" t="n"/>
      <c r="C15" s="2079" t="n"/>
      <c r="D15" s="2076" t="n"/>
      <c r="E15" s="2075" t="n"/>
      <c r="F15" s="2075" t="n"/>
      <c r="G15" s="2075" t="n"/>
      <c r="H15" s="2075" t="n"/>
      <c r="I15" s="2080" t="n"/>
      <c r="J15" s="2080" t="n"/>
      <c r="K15" s="2075" t="n"/>
      <c r="L15" s="2075" t="n"/>
      <c r="M15" s="2080" t="n"/>
      <c r="N15" s="2080" t="n"/>
      <c r="O15" s="2080" t="n"/>
      <c r="P15" s="2080" t="n"/>
      <c r="Q15" s="2075" t="n"/>
      <c r="R15" s="2075" t="n"/>
      <c r="S15" s="2075" t="n"/>
      <c r="T15" s="2075" t="n"/>
      <c r="U15" s="2075" t="n"/>
      <c r="V15" s="2075" t="n"/>
      <c r="W15" s="2075" t="n"/>
      <c r="X15" s="2075" t="n"/>
      <c r="Y15" s="2075" t="n"/>
      <c r="Z15" s="2075" t="n"/>
      <c r="AA15" s="2080" t="n"/>
      <c r="AB15" s="2080" t="n"/>
      <c r="AC15" s="43" t="n"/>
    </row>
    <row r="16" ht="20.25" customFormat="1" customHeight="1" s="34">
      <c r="A16" s="1645" t="inlineStr">
        <is>
          <t>대가야읍</t>
        </is>
      </c>
      <c r="B16" s="656" t="inlineStr">
        <is>
          <t>Daegaya-eup</t>
        </is>
      </c>
      <c r="C16" s="2081">
        <f>SUM(E16,G16,I16,K16,M16,O16,Q16,S16,U16,W16)</f>
        <v/>
      </c>
      <c r="D16" s="2074">
        <f>SUM(F16,H16,J16,L16,N16,P16,R16,T16,V16,X16)</f>
        <v/>
      </c>
      <c r="E16" s="2082" t="n">
        <v>0</v>
      </c>
      <c r="F16" s="2082" t="n">
        <v>0</v>
      </c>
      <c r="G16" s="2082" t="n">
        <v>1</v>
      </c>
      <c r="H16" s="2082" t="n">
        <v>75</v>
      </c>
      <c r="I16" s="2082" t="n">
        <v>9</v>
      </c>
      <c r="J16" s="2082" t="n">
        <v>29</v>
      </c>
      <c r="K16" s="2082" t="n">
        <v>0</v>
      </c>
      <c r="L16" s="2082" t="n">
        <v>0</v>
      </c>
      <c r="M16" s="2082" t="n">
        <v>1</v>
      </c>
      <c r="N16" s="2082" t="n">
        <v>87</v>
      </c>
      <c r="O16" s="2082" t="n">
        <v>6</v>
      </c>
      <c r="P16" s="2082" t="n">
        <v>0</v>
      </c>
      <c r="Q16" s="2082" t="n">
        <v>0</v>
      </c>
      <c r="R16" s="2082" t="n">
        <v>0</v>
      </c>
      <c r="S16" s="2082" t="n">
        <v>6</v>
      </c>
      <c r="T16" s="2082" t="n">
        <v>0</v>
      </c>
      <c r="U16" s="2082" t="n">
        <v>0</v>
      </c>
      <c r="V16" s="2082" t="n"/>
      <c r="W16" s="2082" t="n">
        <v>0</v>
      </c>
      <c r="X16" s="2082" t="n">
        <v>0</v>
      </c>
      <c r="Y16" s="2082" t="n">
        <v>0</v>
      </c>
      <c r="Z16" s="2082" t="n">
        <v>1</v>
      </c>
      <c r="AA16" s="2082" t="n">
        <v>0</v>
      </c>
      <c r="AB16" s="2083" t="n">
        <v>2</v>
      </c>
      <c r="AC16" s="656" t="inlineStr">
        <is>
          <t>Daegaya-eup</t>
        </is>
      </c>
    </row>
    <row r="17" ht="20.25" customFormat="1" customHeight="1" s="34">
      <c r="A17" s="1645" t="inlineStr">
        <is>
          <t>덕곡면</t>
        </is>
      </c>
      <c r="B17" s="656" t="inlineStr">
        <is>
          <t>Deokgok-myeon</t>
        </is>
      </c>
      <c r="C17" s="2081">
        <f>SUM(E17,G17,I17,K17,M17,O17,Q17,S17,U17,W17)</f>
        <v/>
      </c>
      <c r="D17" s="2074">
        <f>SUM(F17,H17,J17,L17,N17,P17,R17,T17,V17,X17)</f>
        <v/>
      </c>
      <c r="E17" s="2082" t="n">
        <v>0</v>
      </c>
      <c r="F17" s="2082" t="n">
        <v>0</v>
      </c>
      <c r="G17" s="2082" t="n">
        <v>0</v>
      </c>
      <c r="H17" s="2082" t="n">
        <v>0</v>
      </c>
      <c r="I17" s="2082" t="n">
        <v>0</v>
      </c>
      <c r="J17" s="2082" t="n">
        <v>0</v>
      </c>
      <c r="K17" s="2082" t="n">
        <v>0</v>
      </c>
      <c r="L17" s="2082" t="n">
        <v>0</v>
      </c>
      <c r="M17" s="2082" t="n">
        <v>0</v>
      </c>
      <c r="N17" s="2082" t="n">
        <v>0</v>
      </c>
      <c r="O17" s="2082" t="n">
        <v>0</v>
      </c>
      <c r="P17" s="2082" t="n">
        <v>0</v>
      </c>
      <c r="Q17" s="2082" t="n">
        <v>0</v>
      </c>
      <c r="R17" s="2082" t="n">
        <v>0</v>
      </c>
      <c r="S17" s="2082" t="n">
        <v>0</v>
      </c>
      <c r="T17" s="2082" t="n">
        <v>0</v>
      </c>
      <c r="U17" s="2082" t="n">
        <v>0</v>
      </c>
      <c r="V17" s="2082" t="n"/>
      <c r="W17" s="2082" t="n">
        <v>0</v>
      </c>
      <c r="X17" s="2082" t="n">
        <v>0</v>
      </c>
      <c r="Y17" s="2082" t="n">
        <v>0</v>
      </c>
      <c r="Z17" s="2082" t="n">
        <v>0</v>
      </c>
      <c r="AA17" s="2082" t="n">
        <v>1</v>
      </c>
      <c r="AB17" s="2082" t="n">
        <v>0</v>
      </c>
      <c r="AC17" s="574" t="inlineStr">
        <is>
          <t>Deokgok-myeon</t>
        </is>
      </c>
    </row>
    <row r="18" ht="20.25" customFormat="1" customHeight="1" s="34">
      <c r="A18" s="1645" t="inlineStr">
        <is>
          <t>운수면</t>
        </is>
      </c>
      <c r="B18" s="656" t="inlineStr">
        <is>
          <t>Unsu-myeon</t>
        </is>
      </c>
      <c r="C18" s="2081">
        <f>SUM(E18,G18,I18,K18,M18,O18,Q18,S18,U18,W18)</f>
        <v/>
      </c>
      <c r="D18" s="2074">
        <f>SUM(F18,H18,J18,L18,N18,P18,R18,T18,V18,X18)</f>
        <v/>
      </c>
      <c r="E18" s="2082" t="n">
        <v>0</v>
      </c>
      <c r="F18" s="2082" t="n">
        <v>0</v>
      </c>
      <c r="G18" s="2082" t="n">
        <v>0</v>
      </c>
      <c r="H18" s="2082" t="n">
        <v>0</v>
      </c>
      <c r="I18" s="2082" t="n">
        <v>0</v>
      </c>
      <c r="J18" s="2082" t="n">
        <v>0</v>
      </c>
      <c r="K18" s="2082" t="n">
        <v>0</v>
      </c>
      <c r="L18" s="2082" t="n">
        <v>0</v>
      </c>
      <c r="M18" s="2082" t="n">
        <v>0</v>
      </c>
      <c r="N18" s="2082" t="n">
        <v>0</v>
      </c>
      <c r="O18" s="2082" t="n">
        <v>0</v>
      </c>
      <c r="P18" s="2082" t="n">
        <v>0</v>
      </c>
      <c r="Q18" s="2082" t="n">
        <v>0</v>
      </c>
      <c r="R18" s="2082" t="n">
        <v>0</v>
      </c>
      <c r="S18" s="2082" t="n">
        <v>0</v>
      </c>
      <c r="T18" s="2082" t="n">
        <v>0</v>
      </c>
      <c r="U18" s="2082" t="n">
        <v>0</v>
      </c>
      <c r="V18" s="2082" t="n"/>
      <c r="W18" s="2082" t="n">
        <v>0</v>
      </c>
      <c r="X18" s="2082" t="n">
        <v>0</v>
      </c>
      <c r="Y18" s="2082" t="n">
        <v>0</v>
      </c>
      <c r="Z18" s="2082" t="n">
        <v>0</v>
      </c>
      <c r="AA18" s="2082" t="n">
        <v>1</v>
      </c>
      <c r="AB18" s="2082" t="n">
        <v>0</v>
      </c>
      <c r="AC18" s="574" t="inlineStr">
        <is>
          <t>Unsu-myeon</t>
        </is>
      </c>
    </row>
    <row r="19" ht="20.25" customFormat="1" customHeight="1" s="34">
      <c r="A19" s="1645" t="inlineStr">
        <is>
          <t>성산면</t>
        </is>
      </c>
      <c r="B19" s="656" t="inlineStr">
        <is>
          <t>Seongsan-myeon</t>
        </is>
      </c>
      <c r="C19" s="2081">
        <f>SUM(E19,G19,I19,K19,M19,O19,Q19,S19,U19,W19)</f>
        <v/>
      </c>
      <c r="D19" s="2074">
        <f>SUM(F19,H19,J19,L19,N19,P19,R19,T19,V19,X19)</f>
        <v/>
      </c>
      <c r="E19" s="2082" t="n">
        <v>0</v>
      </c>
      <c r="F19" s="2082" t="n">
        <v>0</v>
      </c>
      <c r="G19" s="2082" t="n">
        <v>0</v>
      </c>
      <c r="H19" s="2082" t="n">
        <v>0</v>
      </c>
      <c r="I19" s="2082" t="n">
        <v>1</v>
      </c>
      <c r="J19" s="2082" t="n">
        <v>0</v>
      </c>
      <c r="K19" s="2082" t="n">
        <v>0</v>
      </c>
      <c r="L19" s="2082" t="n">
        <v>0</v>
      </c>
      <c r="M19" s="2082" t="n">
        <v>0</v>
      </c>
      <c r="N19" s="2082" t="n">
        <v>0</v>
      </c>
      <c r="O19" s="2082" t="n">
        <v>0</v>
      </c>
      <c r="P19" s="2082" t="n">
        <v>0</v>
      </c>
      <c r="Q19" s="2082" t="n">
        <v>0</v>
      </c>
      <c r="R19" s="2082" t="n">
        <v>0</v>
      </c>
      <c r="S19" s="2082" t="n">
        <v>0</v>
      </c>
      <c r="T19" s="2082" t="n">
        <v>0</v>
      </c>
      <c r="U19" s="2082" t="n">
        <v>0</v>
      </c>
      <c r="V19" s="2082" t="n"/>
      <c r="W19" s="2082" t="n">
        <v>0</v>
      </c>
      <c r="X19" s="2082" t="n">
        <v>0</v>
      </c>
      <c r="Y19" s="2082" t="n">
        <v>0</v>
      </c>
      <c r="Z19" s="2082" t="n">
        <v>0</v>
      </c>
      <c r="AA19" s="2082" t="n">
        <v>1</v>
      </c>
      <c r="AB19" s="2082" t="n">
        <v>1</v>
      </c>
      <c r="AC19" s="574" t="inlineStr">
        <is>
          <t>Seongsan-myeon</t>
        </is>
      </c>
    </row>
    <row r="20" ht="20.25" customFormat="1" customHeight="1" s="34">
      <c r="A20" s="1645" t="inlineStr">
        <is>
          <t>다산면</t>
        </is>
      </c>
      <c r="B20" s="656" t="inlineStr">
        <is>
          <t>Dasan-myeon</t>
        </is>
      </c>
      <c r="C20" s="2081">
        <f>SUM(E20,G20,I20,K20,M20,O20,Q20,S20,U20,W20)</f>
        <v/>
      </c>
      <c r="D20" s="2074">
        <f>SUM(F20,H20,J20,L20,N20,P20,R20,T20,V20,X20)</f>
        <v/>
      </c>
      <c r="E20" s="2082" t="n">
        <v>0</v>
      </c>
      <c r="F20" s="2082" t="n">
        <v>0</v>
      </c>
      <c r="G20" s="2082" t="n">
        <v>0</v>
      </c>
      <c r="H20" s="2082" t="n">
        <v>0</v>
      </c>
      <c r="I20" s="2082" t="n">
        <v>2</v>
      </c>
      <c r="J20" s="2082" t="n">
        <v>0</v>
      </c>
      <c r="K20" s="2082" t="n">
        <v>0</v>
      </c>
      <c r="L20" s="2082" t="n">
        <v>0</v>
      </c>
      <c r="M20" s="2082" t="n">
        <v>0</v>
      </c>
      <c r="N20" s="2082" t="n">
        <v>0</v>
      </c>
      <c r="O20" s="2082" t="n">
        <v>3</v>
      </c>
      <c r="P20" s="2082" t="n">
        <v>0</v>
      </c>
      <c r="Q20" s="2082" t="n">
        <v>0</v>
      </c>
      <c r="R20" s="2082" t="n">
        <v>0</v>
      </c>
      <c r="S20" s="2082" t="n">
        <v>1</v>
      </c>
      <c r="T20" s="2082" t="n">
        <v>0</v>
      </c>
      <c r="U20" s="2082" t="n">
        <v>0</v>
      </c>
      <c r="V20" s="2082" t="n"/>
      <c r="W20" s="2082" t="n">
        <v>0</v>
      </c>
      <c r="X20" s="2082" t="n">
        <v>0</v>
      </c>
      <c r="Y20" s="2082" t="n">
        <v>0</v>
      </c>
      <c r="Z20" s="2082" t="n">
        <v>0</v>
      </c>
      <c r="AA20" s="2082" t="n">
        <v>1</v>
      </c>
      <c r="AB20" s="2082" t="n">
        <v>2</v>
      </c>
      <c r="AC20" s="574" t="inlineStr">
        <is>
          <t>Dasan-myeon</t>
        </is>
      </c>
    </row>
    <row r="21" ht="20.25" customFormat="1" customHeight="1" s="34">
      <c r="A21" s="1645" t="inlineStr">
        <is>
          <t>개진면</t>
        </is>
      </c>
      <c r="B21" s="656" t="inlineStr">
        <is>
          <t>Gaejin-myeon</t>
        </is>
      </c>
      <c r="C21" s="2081">
        <f>SUM(E21,G21,I21,K21,M21,O21,Q21,S21,U21,W21)</f>
        <v/>
      </c>
      <c r="D21" s="2074">
        <f>SUM(F21,H21,J21,L21,N21,P21,R21,T21,V21,X21)</f>
        <v/>
      </c>
      <c r="E21" s="2082" t="n">
        <v>0</v>
      </c>
      <c r="F21" s="2082" t="n">
        <v>0</v>
      </c>
      <c r="G21" s="2082" t="n">
        <v>0</v>
      </c>
      <c r="H21" s="2082" t="n">
        <v>0</v>
      </c>
      <c r="I21" s="2082" t="n">
        <v>0</v>
      </c>
      <c r="J21" s="2082" t="n">
        <v>0</v>
      </c>
      <c r="K21" s="2082" t="n">
        <v>0</v>
      </c>
      <c r="L21" s="2082" t="n">
        <v>0</v>
      </c>
      <c r="M21" s="2082" t="n">
        <v>0</v>
      </c>
      <c r="N21" s="2082" t="n">
        <v>0</v>
      </c>
      <c r="O21" s="2082" t="n">
        <v>0</v>
      </c>
      <c r="P21" s="2082" t="n">
        <v>0</v>
      </c>
      <c r="Q21" s="2082" t="n">
        <v>0</v>
      </c>
      <c r="R21" s="2082" t="n">
        <v>0</v>
      </c>
      <c r="S21" s="2082" t="n">
        <v>0</v>
      </c>
      <c r="T21" s="2082" t="n">
        <v>0</v>
      </c>
      <c r="U21" s="2082" t="n">
        <v>0</v>
      </c>
      <c r="V21" s="2082" t="n"/>
      <c r="W21" s="2082" t="n">
        <v>0</v>
      </c>
      <c r="X21" s="2082" t="n">
        <v>0</v>
      </c>
      <c r="Y21" s="2082" t="n">
        <v>0</v>
      </c>
      <c r="Z21" s="2082" t="n">
        <v>0</v>
      </c>
      <c r="AA21" s="2082" t="n">
        <v>1</v>
      </c>
      <c r="AB21" s="2082" t="n">
        <v>2</v>
      </c>
      <c r="AC21" s="574" t="inlineStr">
        <is>
          <t>Gaejin-myeon</t>
        </is>
      </c>
    </row>
    <row r="22" ht="20.25" customFormat="1" customHeight="1" s="34">
      <c r="A22" s="1645" t="inlineStr">
        <is>
          <t>우곡면</t>
        </is>
      </c>
      <c r="B22" s="656" t="inlineStr">
        <is>
          <t>Ugok-myeon</t>
        </is>
      </c>
      <c r="C22" s="2081">
        <f>SUM(E22,G22,I22,K22,M22,O22,Q22,S22,U22,W22)</f>
        <v/>
      </c>
      <c r="D22" s="2074">
        <f>SUM(F22,H22,J22,L22,N22,P22,R22,T22,V22,X22)</f>
        <v/>
      </c>
      <c r="E22" s="2082" t="n">
        <v>0</v>
      </c>
      <c r="F22" s="2082" t="n">
        <v>0</v>
      </c>
      <c r="G22" s="2082" t="n">
        <v>0</v>
      </c>
      <c r="H22" s="2082" t="n">
        <v>0</v>
      </c>
      <c r="I22" s="2082" t="n">
        <v>0</v>
      </c>
      <c r="J22" s="2082" t="n">
        <v>0</v>
      </c>
      <c r="K22" s="2082" t="n">
        <v>0</v>
      </c>
      <c r="L22" s="2082" t="n">
        <v>0</v>
      </c>
      <c r="M22" s="2082" t="n">
        <v>0</v>
      </c>
      <c r="N22" s="2082" t="n">
        <v>0</v>
      </c>
      <c r="O22" s="2082" t="n">
        <v>0</v>
      </c>
      <c r="P22" s="2082" t="n">
        <v>0</v>
      </c>
      <c r="Q22" s="2082" t="n">
        <v>0</v>
      </c>
      <c r="R22" s="2082" t="n">
        <v>0</v>
      </c>
      <c r="S22" s="2082" t="n">
        <v>0</v>
      </c>
      <c r="T22" s="2082" t="n">
        <v>0</v>
      </c>
      <c r="U22" s="2082" t="n">
        <v>0</v>
      </c>
      <c r="V22" s="2082" t="n"/>
      <c r="W22" s="2082" t="n">
        <v>0</v>
      </c>
      <c r="X22" s="2082" t="n">
        <v>0</v>
      </c>
      <c r="Y22" s="2082" t="n">
        <v>0</v>
      </c>
      <c r="Z22" s="2082" t="n">
        <v>0</v>
      </c>
      <c r="AA22" s="2082" t="n">
        <v>1</v>
      </c>
      <c r="AB22" s="2082" t="n">
        <v>1</v>
      </c>
      <c r="AC22" s="574" t="inlineStr">
        <is>
          <t>Ugok-myeon</t>
        </is>
      </c>
    </row>
    <row r="23" ht="20.25" customFormat="1" customHeight="1" s="34" thickBot="1">
      <c r="A23" s="1645" t="inlineStr">
        <is>
          <t>쌍림면</t>
        </is>
      </c>
      <c r="B23" s="656" t="inlineStr">
        <is>
          <t>Ssangnim-myeon</t>
        </is>
      </c>
      <c r="C23" s="2079">
        <f>SUM(E23,G23,I23,K23,M23,O23,Q23,S23,U23,W23)</f>
        <v/>
      </c>
      <c r="D23" s="2076">
        <f>SUM(F23,H23,J23,L23,N23,P23,R23,T23,V23,X23)</f>
        <v/>
      </c>
      <c r="E23" s="2082" t="n">
        <v>0</v>
      </c>
      <c r="F23" s="2082" t="n">
        <v>0</v>
      </c>
      <c r="G23" s="2082" t="n">
        <v>0</v>
      </c>
      <c r="H23" s="2082" t="n">
        <v>0</v>
      </c>
      <c r="I23" s="2082" t="n">
        <v>0</v>
      </c>
      <c r="J23" s="2084" t="n">
        <v>0</v>
      </c>
      <c r="K23" s="2082" t="n">
        <v>0</v>
      </c>
      <c r="L23" s="2082" t="n">
        <v>0</v>
      </c>
      <c r="M23" s="2082" t="n">
        <v>0</v>
      </c>
      <c r="N23" s="2082" t="n">
        <v>0</v>
      </c>
      <c r="O23" s="2082" t="n">
        <v>0</v>
      </c>
      <c r="P23" s="2082" t="n">
        <v>0</v>
      </c>
      <c r="Q23" s="2082" t="n">
        <v>0</v>
      </c>
      <c r="R23" s="2082" t="n">
        <v>0</v>
      </c>
      <c r="S23" s="2082" t="n">
        <v>0</v>
      </c>
      <c r="T23" s="2082" t="n">
        <v>0</v>
      </c>
      <c r="U23" s="2082" t="n">
        <v>0</v>
      </c>
      <c r="V23" s="2082" t="n"/>
      <c r="W23" s="2082" t="n">
        <v>0</v>
      </c>
      <c r="X23" s="2082" t="n">
        <v>0</v>
      </c>
      <c r="Y23" s="2082" t="n">
        <v>0</v>
      </c>
      <c r="Z23" s="2082" t="n">
        <v>0</v>
      </c>
      <c r="AA23" s="2082" t="n">
        <v>1</v>
      </c>
      <c r="AB23" s="2082" t="n">
        <v>2</v>
      </c>
      <c r="AC23" s="660" t="inlineStr">
        <is>
          <t>Ssangnim-myeon</t>
        </is>
      </c>
    </row>
    <row r="24" ht="15" customFormat="1" customHeight="1" s="34">
      <c r="A24" s="1832" t="inlineStr">
        <is>
          <t>자료 : 보건소</t>
        </is>
      </c>
      <c r="B24" s="1832" t="n"/>
      <c r="C24" s="155" t="n"/>
      <c r="D24" s="155" t="n"/>
      <c r="E24" s="158" t="n"/>
      <c r="F24" s="158" t="n"/>
      <c r="G24" s="158" t="n"/>
      <c r="H24" s="158" t="n"/>
      <c r="I24" s="158" t="n"/>
      <c r="J24" s="158" t="n"/>
      <c r="K24" s="158" t="n"/>
      <c r="L24" s="158" t="n"/>
      <c r="M24" s="158" t="n"/>
      <c r="N24" s="158" t="n"/>
      <c r="O24" s="158" t="n"/>
      <c r="P24" s="158" t="n"/>
      <c r="Q24" s="158" t="n"/>
      <c r="R24" s="158" t="n"/>
      <c r="S24" s="158" t="n"/>
      <c r="T24" s="158" t="n"/>
      <c r="U24" s="158" t="n"/>
      <c r="V24" s="158" t="n"/>
      <c r="W24" s="158" t="n"/>
      <c r="X24" s="158" t="n"/>
      <c r="Y24" s="158" t="n"/>
      <c r="Z24" s="158" t="n"/>
      <c r="AA24" s="1796" t="n"/>
      <c r="AB24" s="1796" t="n"/>
      <c r="AC24" s="29" t="n"/>
    </row>
    <row r="25" ht="15" customFormat="1" customHeight="1" s="34">
      <c r="A25" s="34" t="inlineStr">
        <is>
          <t>주: 1)보건의료원이하 제외</t>
        </is>
      </c>
      <c r="B25" s="34" t="n"/>
      <c r="C25" s="34" t="n"/>
      <c r="D25" s="34" t="n"/>
      <c r="E25" s="34" t="n"/>
      <c r="F25" s="34" t="n"/>
      <c r="G25" s="34" t="n"/>
      <c r="H25" s="34" t="n"/>
      <c r="I25" s="34" t="n"/>
      <c r="J25" s="34" t="n"/>
      <c r="K25" s="34" t="n"/>
      <c r="L25" s="34" t="n"/>
      <c r="M25" s="34" t="n"/>
      <c r="N25" s="1496" t="n"/>
      <c r="O25" s="1496" t="n"/>
      <c r="P25" s="1496" t="n"/>
      <c r="Q25" s="1496" t="n"/>
      <c r="R25" s="518" t="n"/>
      <c r="S25" s="34" t="n"/>
      <c r="T25" s="34" t="n"/>
      <c r="U25" s="34" t="n"/>
      <c r="V25" s="34" t="n"/>
      <c r="W25" s="34" t="n"/>
      <c r="X25" s="34" t="n"/>
      <c r="Y25" s="34" t="n"/>
      <c r="Z25" s="34" t="n"/>
      <c r="AA25" s="34" t="n"/>
      <c r="AB25" s="1502" t="n"/>
      <c r="AC25" s="34" t="n"/>
    </row>
    <row r="26" ht="15" customFormat="1" customHeight="1" s="34">
      <c r="A26" s="34" t="inlineStr">
        <is>
          <t xml:space="preserve">   2)군인병원 제외</t>
        </is>
      </c>
      <c r="B26" s="34" t="n"/>
      <c r="N26" s="1496" t="n"/>
    </row>
    <row r="27" ht="15" customFormat="1" customHeight="1" s="34">
      <c r="A27" s="34" t="inlineStr">
        <is>
          <t xml:space="preserve">   3)정신병원,결핵병원,나병원 포함</t>
        </is>
      </c>
      <c r="B27" s="34" t="n"/>
    </row>
  </sheetData>
  <mergeCells count="47">
    <mergeCell ref="N26:R26"/>
    <mergeCell ref="E8:E9"/>
    <mergeCell ref="E6:F7"/>
    <mergeCell ref="A6:B9"/>
    <mergeCell ref="G8:G9"/>
    <mergeCell ref="G6:H7"/>
    <mergeCell ref="M6:N7"/>
    <mergeCell ref="A11:B11"/>
    <mergeCell ref="Q8:Q9"/>
    <mergeCell ref="Q6:R7"/>
    <mergeCell ref="S8:S9"/>
    <mergeCell ref="S6:T7"/>
    <mergeCell ref="AA6:AA9"/>
    <mergeCell ref="F8:F9"/>
    <mergeCell ref="L8:L9"/>
    <mergeCell ref="N8:N9"/>
    <mergeCell ref="P8:P9"/>
    <mergeCell ref="T8:T9"/>
    <mergeCell ref="A12:B12"/>
    <mergeCell ref="Y6:Y9"/>
    <mergeCell ref="C8:C9"/>
    <mergeCell ref="I8:I9"/>
    <mergeCell ref="C6:D7"/>
    <mergeCell ref="U8:U9"/>
    <mergeCell ref="K8:K9"/>
    <mergeCell ref="I6:J7"/>
    <mergeCell ref="M8:M9"/>
    <mergeCell ref="W8:W9"/>
    <mergeCell ref="K6:L7"/>
    <mergeCell ref="O8:O9"/>
    <mergeCell ref="A3:AC3"/>
    <mergeCell ref="D8:D9"/>
    <mergeCell ref="A14:B14"/>
    <mergeCell ref="O6:P7"/>
    <mergeCell ref="W6:X7"/>
    <mergeCell ref="U6:V7"/>
    <mergeCell ref="AC6:AC9"/>
    <mergeCell ref="H8:H9"/>
    <mergeCell ref="J8:J9"/>
    <mergeCell ref="V8:V9"/>
    <mergeCell ref="A10:B10"/>
    <mergeCell ref="R8:R9"/>
    <mergeCell ref="X8:X9"/>
    <mergeCell ref="A13:B13"/>
    <mergeCell ref="Z6:Z9"/>
    <mergeCell ref="A4:AC4"/>
    <mergeCell ref="AB6:AB9"/>
  </mergeCells>
  <pageMargins left="0.45" right="0.41" top="0.984251968503937" bottom="0.984251968503937" header="0.5118110236220472" footer="0.5118110236220472"/>
  <pageSetup orientation="portrait" paperSize="9" scale="31" horizontalDpi="300" verticalDpi="300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O32"/>
  <sheetViews>
    <sheetView showGridLines="0" view="pageBreakPreview" zoomScaleNormal="100" zoomScaleSheetLayoutView="100" workbookViewId="0">
      <selection activeCell="C10" sqref="C10"/>
    </sheetView>
  </sheetViews>
  <sheetFormatPr baseColWidth="8" defaultRowHeight="11.25"/>
  <cols>
    <col width="11" customWidth="1" style="34" min="1" max="1"/>
    <col width="9" customWidth="1" style="34" min="2" max="2"/>
    <col width="6.5546875" customWidth="1" style="34" min="3" max="3"/>
    <col width="7.5546875" customWidth="1" style="34" min="4" max="4"/>
    <col width="8.5546875" customWidth="1" style="34" min="5" max="6"/>
    <col width="8.109375" customWidth="1" style="34" min="7" max="7"/>
    <col width="11" customWidth="1" style="34" min="8" max="8"/>
    <col width="10.109375" customWidth="1" style="34" min="9" max="9"/>
    <col width="8.21875" customWidth="1" style="34" min="10" max="10"/>
    <col width="9.109375" customWidth="1" style="34" min="11" max="11"/>
    <col width="10.6640625" customWidth="1" style="34" min="12" max="12"/>
    <col width="12.33203125" customWidth="1" style="34" min="13" max="14"/>
    <col width="13.5546875" customWidth="1" style="34" min="15" max="15"/>
    <col width="8.88671875" customWidth="1" style="34" min="16" max="16384"/>
  </cols>
  <sheetData>
    <row r="1" ht="15" customFormat="1" customHeight="1" s="34">
      <c r="A1" s="34" t="inlineStr">
        <is>
          <t>ⅩⅡ. 보건 및 사회보장</t>
        </is>
      </c>
      <c r="B1" s="34" t="n"/>
      <c r="C1" s="34" t="n"/>
      <c r="D1" s="34" t="n"/>
      <c r="O1" s="1502" t="inlineStr">
        <is>
          <t>ⅩⅡ. Health and Social Security</t>
        </is>
      </c>
    </row>
    <row r="2" ht="15" customFormat="1" customHeight="1" s="34">
      <c r="A2" s="34" t="n"/>
      <c r="B2" s="34" t="n"/>
      <c r="C2" s="34" t="n"/>
      <c r="D2" s="34" t="n"/>
      <c r="O2" s="1502" t="n"/>
    </row>
    <row r="3" ht="24.95" customFormat="1" customHeight="1" s="317">
      <c r="A3" s="1836" t="inlineStr">
        <is>
          <t>2. 의료기관종사 의료인력</t>
        </is>
      </c>
    </row>
    <row r="4" ht="24.95" customFormat="1" customHeight="1" s="317">
      <c r="A4" s="1051" t="inlineStr">
        <is>
          <t>2. Medical and Paramedical Personnel in Medical Institutions</t>
        </is>
      </c>
    </row>
    <row r="5" ht="15" customFormat="1" customHeight="1" s="34" thickBot="1">
      <c r="A5" s="1496" t="inlineStr">
        <is>
          <t>단위 : 명</t>
        </is>
      </c>
      <c r="B5" s="1496" t="n"/>
      <c r="C5" s="1496" t="n"/>
      <c r="D5" s="1496" t="n"/>
      <c r="E5" s="1496" t="n"/>
      <c r="F5" s="1496" t="n"/>
      <c r="G5" s="1496" t="n"/>
      <c r="H5" s="1496" t="n"/>
      <c r="I5" s="1496" t="n"/>
      <c r="J5" s="1496" t="n"/>
      <c r="K5" s="1496" t="n"/>
      <c r="L5" s="1496" t="n"/>
      <c r="M5" s="1496" t="n"/>
      <c r="N5" s="1496" t="n"/>
      <c r="O5" s="518" t="inlineStr">
        <is>
          <t>Unit : person</t>
        </is>
      </c>
    </row>
    <row r="6" ht="13.5" customFormat="1" customHeight="1" s="34">
      <c r="A6" s="1052" t="inlineStr">
        <is>
          <t>연별 및
읍면별</t>
        </is>
      </c>
      <c r="B6" s="1833" t="inlineStr">
        <is>
          <t>합 계
Total</t>
        </is>
      </c>
      <c r="C6" s="1833" t="n"/>
      <c r="D6" s="2085" t="n"/>
      <c r="E6" s="1846" t="inlineStr">
        <is>
          <t>의 사 Physicians</t>
        </is>
      </c>
      <c r="F6" s="2085" t="n"/>
      <c r="G6" s="1391" t="inlineStr">
        <is>
          <t>치과의사
Dentists</t>
        </is>
      </c>
      <c r="H6" s="1391" t="inlineStr">
        <is>
          <t>한의사
Oriental medical doctors</t>
        </is>
      </c>
      <c r="I6" s="1391" t="inlineStr">
        <is>
          <t>약 사 1)
 Pharmacists</t>
        </is>
      </c>
      <c r="J6" s="1833" t="inlineStr">
        <is>
          <t>조 산 사
Midwives</t>
        </is>
      </c>
      <c r="K6" s="1833" t="inlineStr">
        <is>
          <t>간 호 사
Nurses</t>
        </is>
      </c>
      <c r="L6" s="1391" t="inlineStr">
        <is>
          <t>간호조무사
Nurse aides</t>
        </is>
      </c>
      <c r="M6" s="1391" t="inlineStr">
        <is>
          <t>의료기사
Medical technicians</t>
        </is>
      </c>
      <c r="N6" s="1391" t="inlineStr">
        <is>
          <t>의무기록사
Medical record
officers</t>
        </is>
      </c>
      <c r="O6" s="1296" t="inlineStr">
        <is>
          <t>Year &amp; Eup, Myeon</t>
        </is>
      </c>
    </row>
    <row r="7" ht="13.5" customFormat="1" customHeight="1" s="34">
      <c r="A7" s="2060" t="n"/>
      <c r="B7" s="2086" t="n"/>
      <c r="C7" s="1173" t="inlineStr">
        <is>
          <t>남
Male</t>
        </is>
      </c>
      <c r="D7" s="1173" t="inlineStr">
        <is>
          <t>여
Female</t>
        </is>
      </c>
      <c r="E7" s="1173" t="inlineStr">
        <is>
          <t>상근의사
Full-time</t>
        </is>
      </c>
      <c r="F7" s="1302" t="inlineStr">
        <is>
          <t>비상근의사
Part-time</t>
        </is>
      </c>
      <c r="G7" s="2064" t="n"/>
      <c r="H7" s="2064" t="n"/>
      <c r="I7" s="2064" t="n"/>
      <c r="J7" s="2086" t="n"/>
      <c r="K7" s="2086" t="n"/>
      <c r="L7" s="2064" t="n"/>
      <c r="M7" s="2064" t="n"/>
      <c r="N7" s="2064" t="n"/>
      <c r="O7" s="2066" t="n"/>
    </row>
    <row r="8" ht="13.5" customFormat="1" customHeight="1" s="34">
      <c r="A8" s="2087" t="n"/>
      <c r="B8" s="2062" t="n"/>
      <c r="C8" s="2070" t="n"/>
      <c r="D8" s="2070" t="n"/>
      <c r="E8" s="2070" t="n"/>
      <c r="F8" s="2069" t="n"/>
      <c r="G8" s="2069" t="n"/>
      <c r="H8" s="2069" t="n"/>
      <c r="I8" s="2069" t="n"/>
      <c r="J8" s="2062" t="n"/>
      <c r="K8" s="2062" t="n"/>
      <c r="L8" s="2069" t="n"/>
      <c r="M8" s="2069" t="n"/>
      <c r="N8" s="2069" t="n"/>
      <c r="O8" s="2072" t="n"/>
    </row>
    <row r="9" ht="24.75" customHeight="1">
      <c r="A9" s="1645" t="n">
        <v>2020</v>
      </c>
      <c r="B9" s="2088">
        <f>SUM(E9:N9)</f>
        <v/>
      </c>
      <c r="C9" s="2089" t="n">
        <v>51</v>
      </c>
      <c r="D9" s="2089" t="n">
        <v>158</v>
      </c>
      <c r="E9" s="2089" t="n">
        <v>21</v>
      </c>
      <c r="F9" s="2089" t="n">
        <v>1</v>
      </c>
      <c r="G9" s="2089" t="n">
        <v>9</v>
      </c>
      <c r="H9" s="2089" t="n">
        <v>12</v>
      </c>
      <c r="I9" s="2089" t="n">
        <v>3</v>
      </c>
      <c r="J9" s="2089" t="n">
        <v>0</v>
      </c>
      <c r="K9" s="2089" t="n">
        <v>34</v>
      </c>
      <c r="L9" s="2089" t="n">
        <v>95</v>
      </c>
      <c r="M9" s="2089" t="n">
        <v>33</v>
      </c>
      <c r="N9" s="2090" t="n">
        <v>1</v>
      </c>
      <c r="O9" s="1645" t="n">
        <v>2020</v>
      </c>
    </row>
    <row r="10" ht="24.75" customHeight="1">
      <c r="A10" s="1645" t="n">
        <v>2021</v>
      </c>
      <c r="B10" s="2088">
        <f>SUM(E10:N10)</f>
        <v/>
      </c>
      <c r="C10" s="2089" t="n">
        <v>54</v>
      </c>
      <c r="D10" s="2089" t="n">
        <v>123</v>
      </c>
      <c r="E10" s="2089" t="n">
        <v>10</v>
      </c>
      <c r="F10" s="2089" t="n">
        <v>1</v>
      </c>
      <c r="G10" s="2089" t="n">
        <v>10</v>
      </c>
      <c r="H10" s="2089" t="n">
        <v>10</v>
      </c>
      <c r="I10" s="2089" t="n">
        <v>2</v>
      </c>
      <c r="J10" s="2089">
        <f>SUM(J12:J19)</f>
        <v/>
      </c>
      <c r="K10" s="2089" t="n">
        <v>28</v>
      </c>
      <c r="L10" s="2089" t="n">
        <v>75</v>
      </c>
      <c r="M10" s="2089" t="n">
        <v>33</v>
      </c>
      <c r="N10" s="2090">
        <f>SUM(N12:N19)</f>
        <v/>
      </c>
      <c r="O10" s="1645" t="n">
        <v>2021</v>
      </c>
    </row>
    <row r="11" ht="24.75" customHeight="1">
      <c r="A11" s="1645" t="n">
        <v>2022</v>
      </c>
      <c r="B11" s="2088">
        <f>SUM(E11:N11)</f>
        <v/>
      </c>
      <c r="C11" s="2089" t="n">
        <v>53</v>
      </c>
      <c r="D11" s="2089" t="n">
        <v>129</v>
      </c>
      <c r="E11" s="2089" t="n">
        <v>18</v>
      </c>
      <c r="F11" s="2089" t="n">
        <v>1</v>
      </c>
      <c r="G11" s="2089" t="n">
        <v>11</v>
      </c>
      <c r="H11" s="2089" t="n">
        <v>10</v>
      </c>
      <c r="I11" s="2089" t="n">
        <v>2</v>
      </c>
      <c r="J11" s="2089">
        <f>SUM(J13:J20)</f>
        <v/>
      </c>
      <c r="K11" s="2089" t="n">
        <v>29</v>
      </c>
      <c r="L11" s="2089" t="n">
        <v>79</v>
      </c>
      <c r="M11" s="2089" t="n">
        <v>32</v>
      </c>
      <c r="N11" s="2090">
        <f>SUM(N13:N20)</f>
        <v/>
      </c>
      <c r="O11" s="1645" t="n">
        <v>2022</v>
      </c>
    </row>
    <row r="12" ht="24.75" customHeight="1">
      <c r="A12" s="1645" t="n">
        <v>2023</v>
      </c>
      <c r="B12" s="2088">
        <f>SUM(E12:N12)</f>
        <v/>
      </c>
      <c r="C12" s="2089" t="n">
        <v>50</v>
      </c>
      <c r="D12" s="2089" t="n">
        <v>138</v>
      </c>
      <c r="E12" s="2089" t="n">
        <v>19</v>
      </c>
      <c r="F12" s="2089" t="n">
        <v>1</v>
      </c>
      <c r="G12" s="2089" t="n">
        <v>11</v>
      </c>
      <c r="H12" s="2089" t="n">
        <v>8</v>
      </c>
      <c r="I12" s="2089" t="n">
        <v>2</v>
      </c>
      <c r="J12" s="2089">
        <f>SUM(J14:J21)</f>
        <v/>
      </c>
      <c r="K12" s="2089" t="n">
        <v>33</v>
      </c>
      <c r="L12" s="2089" t="n">
        <v>82</v>
      </c>
      <c r="M12" s="2089" t="n">
        <v>32</v>
      </c>
      <c r="N12" s="2090">
        <f>SUM(N14:N21)</f>
        <v/>
      </c>
      <c r="O12" s="1645" t="n">
        <v>2023</v>
      </c>
    </row>
    <row r="13" ht="24.75" customFormat="1" customHeight="1" s="5">
      <c r="A13" s="1043" t="n">
        <v>2024</v>
      </c>
      <c r="B13" s="2091">
        <f>SUM(B15:B22)</f>
        <v/>
      </c>
      <c r="C13" s="2092">
        <f>SUM(C15:C22)</f>
        <v/>
      </c>
      <c r="D13" s="2092">
        <f>SUM(D15:D22)</f>
        <v/>
      </c>
      <c r="E13" s="2092">
        <f>SUM(E15:E22)</f>
        <v/>
      </c>
      <c r="F13" s="2092">
        <f>SUM(F15:F22)</f>
        <v/>
      </c>
      <c r="G13" s="2092">
        <f>SUM(G15:G22)</f>
        <v/>
      </c>
      <c r="H13" s="2092">
        <f>SUM(H15:H22)</f>
        <v/>
      </c>
      <c r="I13" s="2092">
        <f>SUM(I15:I22)</f>
        <v/>
      </c>
      <c r="J13" s="2092">
        <f>SUM(J15:J22)</f>
        <v/>
      </c>
      <c r="K13" s="2092">
        <f>SUM(K15:K22)</f>
        <v/>
      </c>
      <c r="L13" s="2092">
        <f>SUM(L15:L22)</f>
        <v/>
      </c>
      <c r="M13" s="2092">
        <f>SUM(M15:M22)</f>
        <v/>
      </c>
      <c r="N13" s="2093">
        <f>SUM(N15:N22)</f>
        <v/>
      </c>
      <c r="O13" s="1043" t="n">
        <v>2024</v>
      </c>
    </row>
    <row r="14" ht="24.75" customHeight="1">
      <c r="A14" s="1645" t="n"/>
      <c r="B14" s="106" t="n"/>
      <c r="C14" s="540" t="n"/>
      <c r="D14" s="540" t="n"/>
      <c r="E14" s="2089" t="n"/>
      <c r="F14" s="2089" t="n"/>
      <c r="G14" s="2089" t="n"/>
      <c r="H14" s="2089" t="n"/>
      <c r="I14" s="2089" t="n"/>
      <c r="J14" s="2089" t="n"/>
      <c r="K14" s="2089" t="n"/>
      <c r="L14" s="2089" t="n"/>
      <c r="M14" s="2089" t="n"/>
      <c r="N14" s="2089" t="n"/>
      <c r="O14" s="1630" t="n"/>
    </row>
    <row r="15" ht="24.75" customHeight="1">
      <c r="A15" s="1645" t="inlineStr">
        <is>
          <t>대가야읍</t>
        </is>
      </c>
      <c r="B15" s="2088">
        <f>SUM(E15:N15)</f>
        <v/>
      </c>
      <c r="C15" s="2094" t="n">
        <v>40</v>
      </c>
      <c r="D15" s="2094" t="n">
        <v>147</v>
      </c>
      <c r="E15" s="2094" t="n">
        <v>17</v>
      </c>
      <c r="F15" s="2094" t="n">
        <v>0</v>
      </c>
      <c r="G15" s="2094" t="n">
        <v>7</v>
      </c>
      <c r="H15" s="2094" t="n">
        <v>7</v>
      </c>
      <c r="I15" s="2094" t="n">
        <v>2</v>
      </c>
      <c r="J15" s="2094" t="n">
        <v>0</v>
      </c>
      <c r="K15" s="2094" t="n">
        <v>45</v>
      </c>
      <c r="L15" s="2094" t="n">
        <v>74</v>
      </c>
      <c r="M15" s="2094" t="n">
        <v>35</v>
      </c>
      <c r="N15" s="2095" t="n">
        <v>0</v>
      </c>
      <c r="O15" s="656" t="inlineStr">
        <is>
          <t>Daegaya-eup</t>
        </is>
      </c>
    </row>
    <row r="16" ht="24.75" customHeight="1">
      <c r="A16" s="1645" t="inlineStr">
        <is>
          <t>덕 곡 면</t>
        </is>
      </c>
      <c r="B16" s="2088">
        <f>SUM(E16:N16)</f>
        <v/>
      </c>
      <c r="C16" s="2094" t="n">
        <v>0</v>
      </c>
      <c r="D16" s="2094" t="n">
        <v>0</v>
      </c>
      <c r="E16" s="2094" t="n">
        <v>0</v>
      </c>
      <c r="F16" s="2094" t="n"/>
      <c r="G16" s="2094" t="n">
        <v>0</v>
      </c>
      <c r="H16" s="2094" t="n">
        <v>0</v>
      </c>
      <c r="I16" s="2094" t="n">
        <v>0</v>
      </c>
      <c r="J16" s="2094" t="n">
        <v>0</v>
      </c>
      <c r="K16" s="2094" t="n">
        <v>0</v>
      </c>
      <c r="L16" s="2094" t="n">
        <v>0</v>
      </c>
      <c r="M16" s="2094" t="n">
        <v>0</v>
      </c>
      <c r="N16" s="2094" t="n">
        <v>0</v>
      </c>
      <c r="O16" s="574" t="inlineStr">
        <is>
          <t>Deokgok-myeon</t>
        </is>
      </c>
    </row>
    <row r="17" ht="24.75" customHeight="1">
      <c r="A17" s="1645" t="inlineStr">
        <is>
          <t>운 수 면</t>
        </is>
      </c>
      <c r="B17" s="2088">
        <f>SUM(E17:N17)</f>
        <v/>
      </c>
      <c r="C17" s="2094" t="n">
        <v>0</v>
      </c>
      <c r="D17" s="2094" t="n">
        <v>0</v>
      </c>
      <c r="E17" s="2094" t="n">
        <v>0</v>
      </c>
      <c r="F17" s="2094" t="n"/>
      <c r="G17" s="2094" t="n">
        <v>0</v>
      </c>
      <c r="H17" s="2094" t="n">
        <v>0</v>
      </c>
      <c r="I17" s="2094" t="n">
        <v>0</v>
      </c>
      <c r="J17" s="2094" t="n">
        <v>0</v>
      </c>
      <c r="K17" s="2094" t="n">
        <v>0</v>
      </c>
      <c r="L17" s="2094" t="n">
        <v>0</v>
      </c>
      <c r="M17" s="2094" t="n">
        <v>0</v>
      </c>
      <c r="N17" s="2094" t="n">
        <v>0</v>
      </c>
      <c r="O17" s="574" t="inlineStr">
        <is>
          <t>Unsu-myeon</t>
        </is>
      </c>
    </row>
    <row r="18" ht="24.75" customHeight="1">
      <c r="A18" s="1645" t="inlineStr">
        <is>
          <t>성 산 면</t>
        </is>
      </c>
      <c r="B18" s="2088">
        <f>SUM(E18:N18)</f>
        <v/>
      </c>
      <c r="C18" s="2094" t="n">
        <v>2</v>
      </c>
      <c r="D18" s="2094" t="n">
        <v>1</v>
      </c>
      <c r="E18" s="2094" t="n">
        <v>1</v>
      </c>
      <c r="F18" s="2094" t="n"/>
      <c r="G18" s="2094" t="n">
        <v>0</v>
      </c>
      <c r="H18" s="2094" t="n">
        <v>0</v>
      </c>
      <c r="I18" s="2094" t="n">
        <v>0</v>
      </c>
      <c r="J18" s="2094" t="n">
        <v>0</v>
      </c>
      <c r="K18" s="2094" t="n">
        <v>0</v>
      </c>
      <c r="L18" s="2094" t="n">
        <v>1</v>
      </c>
      <c r="M18" s="2094" t="n">
        <v>1</v>
      </c>
      <c r="N18" s="2094" t="n">
        <v>0</v>
      </c>
      <c r="O18" s="574" t="inlineStr">
        <is>
          <t>Seongsan-myeon</t>
        </is>
      </c>
    </row>
    <row r="19" ht="24.75" customHeight="1">
      <c r="A19" s="1645" t="inlineStr">
        <is>
          <t>다 산 면</t>
        </is>
      </c>
      <c r="B19" s="2088">
        <f>SUM(E19:N19)</f>
        <v/>
      </c>
      <c r="C19" s="2094" t="n">
        <v>9</v>
      </c>
      <c r="D19" s="2094" t="n">
        <v>23</v>
      </c>
      <c r="E19" s="2094" t="n">
        <v>2</v>
      </c>
      <c r="F19" s="2094" t="n"/>
      <c r="G19" s="2094" t="n">
        <v>5</v>
      </c>
      <c r="H19" s="2094" t="n">
        <v>1</v>
      </c>
      <c r="I19" s="2094" t="n">
        <v>0</v>
      </c>
      <c r="J19" s="2094" t="n">
        <v>0</v>
      </c>
      <c r="K19" s="2094" t="n">
        <v>2</v>
      </c>
      <c r="L19" s="2094" t="n">
        <v>12</v>
      </c>
      <c r="M19" s="2094" t="n">
        <v>10</v>
      </c>
      <c r="N19" s="2094" t="n">
        <v>0</v>
      </c>
      <c r="O19" s="574" t="inlineStr">
        <is>
          <t>Dasan-myeon</t>
        </is>
      </c>
    </row>
    <row r="20" ht="24.75" customHeight="1">
      <c r="A20" s="1645" t="inlineStr">
        <is>
          <t>개 진 면</t>
        </is>
      </c>
      <c r="B20" s="2088">
        <f>SUM(E20:N20)</f>
        <v/>
      </c>
      <c r="C20" s="2094" t="n">
        <v>0</v>
      </c>
      <c r="D20" s="2094" t="n">
        <v>0</v>
      </c>
      <c r="E20" s="2094" t="n">
        <v>0</v>
      </c>
      <c r="F20" s="2094" t="n"/>
      <c r="G20" s="2094" t="n">
        <v>0</v>
      </c>
      <c r="H20" s="2094" t="n">
        <v>0</v>
      </c>
      <c r="I20" s="2094" t="n">
        <v>0</v>
      </c>
      <c r="J20" s="2094" t="n">
        <v>0</v>
      </c>
      <c r="K20" s="2094" t="n">
        <v>0</v>
      </c>
      <c r="L20" s="2094" t="n">
        <v>0</v>
      </c>
      <c r="M20" s="2094" t="n">
        <v>0</v>
      </c>
      <c r="N20" s="2094" t="n">
        <v>0</v>
      </c>
      <c r="O20" s="574" t="inlineStr">
        <is>
          <t>Gaejin-myeon</t>
        </is>
      </c>
    </row>
    <row r="21" ht="24.75" customHeight="1">
      <c r="A21" s="1645" t="inlineStr">
        <is>
          <t>우 곡 면</t>
        </is>
      </c>
      <c r="B21" s="2088">
        <f>SUM(E21:N21)</f>
        <v/>
      </c>
      <c r="C21" s="2094" t="n">
        <v>0</v>
      </c>
      <c r="D21" s="2094" t="n">
        <v>0</v>
      </c>
      <c r="E21" s="2094" t="n">
        <v>0</v>
      </c>
      <c r="F21" s="2094" t="n"/>
      <c r="G21" s="2094" t="n">
        <v>0</v>
      </c>
      <c r="H21" s="2094" t="n">
        <v>0</v>
      </c>
      <c r="I21" s="2094" t="n">
        <v>0</v>
      </c>
      <c r="J21" s="2094" t="n">
        <v>0</v>
      </c>
      <c r="K21" s="2094" t="n">
        <v>0</v>
      </c>
      <c r="L21" s="2094" t="n">
        <v>0</v>
      </c>
      <c r="M21" s="2094" t="n">
        <v>0</v>
      </c>
      <c r="N21" s="2094" t="n">
        <v>0</v>
      </c>
      <c r="O21" s="574" t="inlineStr">
        <is>
          <t>Ugok-myeon</t>
        </is>
      </c>
    </row>
    <row r="22" ht="24.75" customHeight="1" thickBot="1">
      <c r="A22" s="583" t="inlineStr">
        <is>
          <t>쌍 림 면</t>
        </is>
      </c>
      <c r="B22" s="2096">
        <f>SUM(E22:N22)</f>
        <v/>
      </c>
      <c r="C22" s="2097" t="n">
        <v>0</v>
      </c>
      <c r="D22" s="2097" t="n">
        <v>0</v>
      </c>
      <c r="E22" s="2097" t="n">
        <v>0</v>
      </c>
      <c r="F22" s="2097" t="n"/>
      <c r="G22" s="2097" t="n">
        <v>0</v>
      </c>
      <c r="H22" s="2097" t="n">
        <v>0</v>
      </c>
      <c r="I22" s="2097" t="n">
        <v>0</v>
      </c>
      <c r="J22" s="2097" t="n">
        <v>0</v>
      </c>
      <c r="K22" s="2097" t="n">
        <v>0</v>
      </c>
      <c r="L22" s="2097" t="n">
        <v>0</v>
      </c>
      <c r="M22" s="2097" t="n">
        <v>0</v>
      </c>
      <c r="N22" s="2097" t="n">
        <v>0</v>
      </c>
      <c r="O22" s="660" t="inlineStr">
        <is>
          <t>Ssangnim-myeon</t>
        </is>
      </c>
    </row>
    <row r="23" ht="15" customFormat="1" customHeight="1" s="34">
      <c r="A23" s="158" t="inlineStr">
        <is>
          <t>자료 : 보건소</t>
        </is>
      </c>
      <c r="B23" s="158" t="n"/>
      <c r="C23" s="158" t="n"/>
      <c r="D23" s="158" t="n"/>
      <c r="E23" s="158" t="n"/>
      <c r="F23" s="158" t="n"/>
      <c r="G23" s="158" t="n"/>
      <c r="H23" s="158" t="n"/>
      <c r="I23" s="1645" t="n"/>
      <c r="J23" s="1645" t="n"/>
      <c r="K23" s="1645" t="n"/>
      <c r="L23" s="1645" t="n"/>
      <c r="M23" s="1645" t="n"/>
      <c r="N23" s="1645" t="n"/>
      <c r="O23" s="656" t="n"/>
    </row>
    <row r="24" ht="15" customFormat="1" customHeight="1" s="34">
      <c r="A24" s="1997" t="inlineStr">
        <is>
          <t>주 : 의료법 제 3조에 의한 의료기관(보건소 제외)</t>
        </is>
      </c>
      <c r="B24" s="1645" t="n"/>
      <c r="C24" s="1645" t="n"/>
      <c r="D24" s="1645" t="n"/>
      <c r="E24" s="1645" t="n"/>
      <c r="F24" s="1645" t="n"/>
      <c r="G24" s="1645" t="n"/>
      <c r="H24" s="1645" t="n"/>
      <c r="I24" s="1645" t="n"/>
      <c r="J24" s="1645" t="n"/>
      <c r="K24" s="1645" t="n"/>
      <c r="L24" s="1645" t="n"/>
      <c r="M24" s="1645" t="n"/>
      <c r="N24" s="1645" t="n"/>
      <c r="O24" s="656" t="n"/>
    </row>
    <row r="25" ht="15" customFormat="1" customHeight="1" s="34">
      <c r="A25" s="34" t="inlineStr">
        <is>
          <t xml:space="preserve">   1) 개인약국 약사 제외</t>
        </is>
      </c>
      <c r="B25" s="34" t="n"/>
      <c r="C25" s="34" t="n"/>
      <c r="D25" s="34" t="n"/>
      <c r="E25" s="1645" t="n"/>
      <c r="F25" s="1645" t="n"/>
      <c r="G25" s="1645" t="n"/>
      <c r="H25" s="1645" t="n"/>
      <c r="I25" s="1645" t="n"/>
      <c r="N25" s="1502" t="n"/>
    </row>
    <row r="26" customFormat="1" s="34">
      <c r="A26" s="34" t="n"/>
      <c r="B26" s="34" t="n"/>
      <c r="C26" s="34" t="n"/>
      <c r="D26" s="34" t="n"/>
      <c r="O26" s="34" t="n"/>
    </row>
    <row r="27" customFormat="1" s="34">
      <c r="A27" s="34" t="n"/>
      <c r="B27" s="34" t="n"/>
      <c r="C27" s="34" t="n"/>
      <c r="D27" s="34" t="n"/>
      <c r="O27" s="34" t="n"/>
    </row>
    <row r="28" customFormat="1" s="34">
      <c r="A28" s="34" t="n"/>
      <c r="B28" s="34" t="n"/>
      <c r="C28" s="34" t="n"/>
      <c r="D28" s="34" t="n"/>
      <c r="O28" s="34" t="n"/>
    </row>
    <row r="29" customFormat="1" s="34">
      <c r="A29" s="34" t="n"/>
      <c r="B29" s="34" t="n"/>
      <c r="C29" s="34" t="n"/>
      <c r="D29" s="34" t="n"/>
      <c r="O29" s="34" t="n"/>
    </row>
    <row r="30" customFormat="1" s="34">
      <c r="A30" s="34" t="n"/>
      <c r="B30" s="34" t="n"/>
      <c r="C30" s="34" t="n"/>
      <c r="D30" s="34" t="n"/>
      <c r="O30" s="34" t="n"/>
    </row>
    <row r="31" customFormat="1" s="34">
      <c r="A31" s="34" t="n"/>
      <c r="B31" s="34" t="n"/>
      <c r="C31" s="34" t="n"/>
      <c r="D31" s="34" t="n"/>
      <c r="O31" s="34" t="n"/>
    </row>
    <row r="32" customFormat="1" s="34">
      <c r="A32" s="34" t="n"/>
      <c r="B32" s="34" t="n"/>
      <c r="C32" s="34" t="n"/>
      <c r="D32" s="34" t="n"/>
      <c r="O32" s="34" t="n"/>
    </row>
  </sheetData>
  <mergeCells count="19">
    <mergeCell ref="C6:D6"/>
    <mergeCell ref="N6:N8"/>
    <mergeCell ref="A3:O3"/>
    <mergeCell ref="I6:I8"/>
    <mergeCell ref="K6:K8"/>
    <mergeCell ref="L6:L8"/>
    <mergeCell ref="D7:D8"/>
    <mergeCell ref="A4:O4"/>
    <mergeCell ref="O6:O8"/>
    <mergeCell ref="E6:F6"/>
    <mergeCell ref="C7:C8"/>
    <mergeCell ref="E7:E8"/>
    <mergeCell ref="J6:J8"/>
    <mergeCell ref="A6:A8"/>
    <mergeCell ref="M6:M8"/>
    <mergeCell ref="H6:H8"/>
    <mergeCell ref="G6:G8"/>
    <mergeCell ref="F7:F8"/>
    <mergeCell ref="B6:B8"/>
  </mergeCells>
  <pageMargins left="0.68" right="0.61" top="0.984251968503937" bottom="0.984251968503937" header="0.5118110236220472" footer="0.5118110236220472"/>
  <pageSetup orientation="portrait" paperSize="9" scale="52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Z28"/>
  <sheetViews>
    <sheetView showGridLines="0" view="pageBreakPreview" topLeftCell="A4" zoomScaleNormal="100" zoomScaleSheetLayoutView="100" workbookViewId="0">
      <selection activeCell="B11" sqref="B11:B14"/>
    </sheetView>
  </sheetViews>
  <sheetFormatPr baseColWidth="8" defaultRowHeight="11.25"/>
  <cols>
    <col width="7.77734375" customWidth="1" style="34" min="1" max="1"/>
    <col width="6.77734375" customWidth="1" style="34" min="2" max="2"/>
    <col width="8.44140625" customWidth="1" style="34" min="3" max="7"/>
    <col width="7.77734375" customWidth="1" style="34" min="8" max="10"/>
    <col width="8.33203125" customWidth="1" style="34" min="11" max="11"/>
    <col width="7.77734375" customWidth="1" style="34" min="12" max="14"/>
    <col width="10.21875" customWidth="1" style="34" min="15" max="15"/>
    <col width="11" customWidth="1" style="34" min="16" max="16"/>
    <col width="10.21875" customWidth="1" style="34" min="17" max="18"/>
    <col width="7.77734375" customWidth="1" style="34" min="19" max="19"/>
    <col width="9.77734375" customWidth="1" style="34" min="20" max="20"/>
    <col width="9.77734375" customWidth="1" style="34" min="21" max="21"/>
    <col width="7.77734375" customWidth="1" style="34" min="22" max="22"/>
    <col width="11.77734375" customWidth="1" style="34" min="23" max="23"/>
    <col width="5.21875" customWidth="1" style="34" min="24" max="25"/>
    <col width="8.88671875" customWidth="1" style="34" min="26" max="16384"/>
  </cols>
  <sheetData>
    <row r="1" ht="15" customFormat="1" customHeight="1" s="34">
      <c r="A1" s="34" t="inlineStr">
        <is>
          <t>ⅩⅡ. 보건 및 사회보장</t>
        </is>
      </c>
      <c r="U1" s="34" t="n"/>
      <c r="W1" s="1502" t="inlineStr">
        <is>
          <t>ⅩⅡ. Health and Social Security</t>
        </is>
      </c>
    </row>
    <row r="2" ht="15" customFormat="1" customHeight="1" s="34">
      <c r="U2" s="34" t="n"/>
      <c r="W2" s="1502" t="n"/>
    </row>
    <row r="3" ht="24.95" customFormat="1" customHeight="1" s="317">
      <c r="A3" s="1397" t="inlineStr">
        <is>
          <t>3. 보건소 인력</t>
        </is>
      </c>
    </row>
    <row r="4" ht="24.95" customFormat="1" customHeight="1" s="317">
      <c r="A4" s="1397" t="inlineStr">
        <is>
          <t>3. Personnel in Health Centers</t>
        </is>
      </c>
      <c r="X4" s="393" t="n"/>
      <c r="Y4" s="393" t="n"/>
      <c r="Z4" s="393" t="n"/>
    </row>
    <row r="5" ht="15" customFormat="1" customHeight="1" s="34" thickBot="1">
      <c r="A5" s="1997" t="inlineStr">
        <is>
          <t>단위 : 명</t>
        </is>
      </c>
      <c r="B5" s="1645" t="n"/>
      <c r="C5" s="1645" t="n"/>
      <c r="D5" s="1645" t="n"/>
      <c r="E5" s="1645" t="n"/>
      <c r="F5" s="1645" t="n"/>
      <c r="G5" s="1645" t="n"/>
      <c r="H5" s="1645" t="n"/>
      <c r="I5" s="1645" t="n"/>
      <c r="J5" s="1645" t="n"/>
      <c r="K5" s="1645" t="n"/>
      <c r="L5" s="1645" t="n"/>
      <c r="M5" s="664" t="n"/>
      <c r="N5" s="1645" t="n"/>
      <c r="O5" s="1645" t="n"/>
      <c r="P5" s="1645" t="n"/>
      <c r="Q5" s="1645" t="n"/>
      <c r="R5" s="1645" t="n"/>
      <c r="S5" s="1645" t="n"/>
      <c r="T5" s="1645" t="n"/>
      <c r="U5" s="1645" t="n"/>
      <c r="V5" s="1645" t="n"/>
      <c r="W5" s="1502" t="inlineStr">
        <is>
          <t>Unit : person</t>
        </is>
      </c>
    </row>
    <row r="6" ht="39.75" customFormat="1" customHeight="1" s="34">
      <c r="A6" s="1081" t="inlineStr">
        <is>
          <t>연별 및
읍면별</t>
        </is>
      </c>
      <c r="B6" s="1344" t="inlineStr">
        <is>
          <t>합 계
Total</t>
        </is>
      </c>
      <c r="C6" s="1653" t="inlineStr">
        <is>
          <t>소장
Directors</t>
        </is>
      </c>
      <c r="D6" s="2085" t="n"/>
      <c r="E6" s="1653" t="inlineStr">
        <is>
          <t>의사
Physicians</t>
        </is>
      </c>
      <c r="F6" s="2098" t="n"/>
      <c r="G6" s="2085" t="n"/>
      <c r="H6" s="1653" t="inlineStr">
        <is>
          <t>치과의사
Dental officers</t>
        </is>
      </c>
      <c r="I6" s="2085" t="n"/>
      <c r="J6" s="1653" t="inlineStr">
        <is>
          <t>한의사
Oriental Medical Doctors</t>
        </is>
      </c>
      <c r="K6" s="2085" t="n"/>
      <c r="L6" s="2099" t="inlineStr">
        <is>
          <t>약사 
 Pharm
 acists</t>
        </is>
      </c>
      <c r="M6" s="2100" t="inlineStr">
        <is>
          <t>간호사
Nurses</t>
        </is>
      </c>
      <c r="N6" s="2099" t="inlineStr">
        <is>
          <t>영양사
Dietitians</t>
        </is>
      </c>
      <c r="O6" s="1171" t="inlineStr">
        <is>
          <t>의료기사
Medical Technicians</t>
        </is>
      </c>
      <c r="P6" s="2098" t="n"/>
      <c r="Q6" s="2098" t="n"/>
      <c r="R6" s="2098" t="n"/>
      <c r="S6" s="2099" t="inlineStr">
        <is>
          <t>간호조무사
Nurse aids</t>
        </is>
      </c>
      <c r="T6" s="2099" t="inlineStr">
        <is>
          <t>보건직
Public health workers</t>
        </is>
      </c>
      <c r="U6" s="2099" t="inlineStr">
        <is>
          <t>행정직
Administrative 
workers</t>
        </is>
      </c>
      <c r="V6" s="2101" t="inlineStr">
        <is>
          <t>기능직 등
Others</t>
        </is>
      </c>
      <c r="W6" s="1070" t="inlineStr">
        <is>
          <t>Year &amp;
 Eup, Myeon</t>
        </is>
      </c>
    </row>
    <row r="7" ht="15" customFormat="1" customHeight="1" s="34">
      <c r="A7" s="2060" t="n"/>
      <c r="B7" s="2086" t="n"/>
      <c r="C7" s="1474" t="inlineStr">
        <is>
          <t>의사
Physician</t>
        </is>
      </c>
      <c r="D7" s="1480" t="inlineStr">
        <is>
          <t>의사 외
Non-Physician</t>
        </is>
      </c>
      <c r="E7" s="1480" t="inlineStr">
        <is>
          <t>의무직
Medical officers</t>
        </is>
      </c>
      <c r="F7" s="1480" t="inlineStr">
        <is>
          <t>계약직
Temporary Medical officers</t>
        </is>
      </c>
      <c r="G7" s="1480" t="inlineStr">
        <is>
          <t>공중보건의
Public health doctors</t>
        </is>
      </c>
      <c r="H7" s="1474" t="inlineStr">
        <is>
          <t>일반
Dental officer</t>
        </is>
      </c>
      <c r="I7" s="1480" t="inlineStr">
        <is>
          <t>공중보건의
Public health dentist</t>
        </is>
      </c>
      <c r="J7" s="1480" t="inlineStr">
        <is>
          <t>일반
Oriental medical officer</t>
        </is>
      </c>
      <c r="K7" s="1474" t="inlineStr">
        <is>
          <t>공중보건의
Public health OMDs</t>
        </is>
      </c>
      <c r="L7" s="2064" t="n"/>
      <c r="M7" s="2064" t="n"/>
      <c r="N7" s="2064" t="n"/>
      <c r="O7" s="1662" t="inlineStr">
        <is>
          <t>방사선사 
 Radiological
 technicians</t>
        </is>
      </c>
      <c r="P7" s="1474" t="inlineStr">
        <is>
          <t>임상병리사
Clinic path-ology technicians</t>
        </is>
      </c>
      <c r="Q7" s="1474" t="inlineStr">
        <is>
          <t>치과위생사 
Dental hygienics technicians</t>
        </is>
      </c>
      <c r="R7" s="1674" t="inlineStr">
        <is>
          <t>물리치료사 
 physical
 therapy
technicians</t>
        </is>
      </c>
      <c r="S7" s="2064" t="n"/>
      <c r="T7" s="2064" t="n"/>
      <c r="U7" s="2064" t="n"/>
      <c r="V7" s="2060" t="n"/>
      <c r="W7" s="2066" t="n"/>
    </row>
    <row r="8" ht="15" customFormat="1" customHeight="1" s="34">
      <c r="A8" s="2060" t="n"/>
      <c r="B8" s="2086" t="n"/>
      <c r="C8" s="2064" t="n"/>
      <c r="D8" s="2064" t="n"/>
      <c r="E8" s="2064" t="n"/>
      <c r="F8" s="2064" t="n"/>
      <c r="G8" s="2064" t="n"/>
      <c r="H8" s="2064" t="n"/>
      <c r="I8" s="2064" t="n"/>
      <c r="J8" s="2064" t="n"/>
      <c r="K8" s="2064" t="n"/>
      <c r="L8" s="2064" t="n"/>
      <c r="M8" s="2064" t="n"/>
      <c r="N8" s="2064" t="n"/>
      <c r="O8" s="2086" t="n"/>
      <c r="P8" s="2064" t="n"/>
      <c r="Q8" s="2064" t="n"/>
      <c r="R8" s="2102" t="n"/>
      <c r="S8" s="2064" t="n"/>
      <c r="T8" s="2064" t="n"/>
      <c r="U8" s="2064" t="n"/>
      <c r="V8" s="2060" t="n"/>
      <c r="W8" s="2066" t="n"/>
    </row>
    <row r="9" ht="15" customFormat="1" customHeight="1" s="34">
      <c r="A9" s="2060" t="n"/>
      <c r="B9" s="2086" t="n"/>
      <c r="C9" s="2064" t="n"/>
      <c r="D9" s="2064" t="n"/>
      <c r="E9" s="2064" t="n"/>
      <c r="F9" s="2064" t="n"/>
      <c r="G9" s="2064" t="n"/>
      <c r="H9" s="2064" t="n"/>
      <c r="I9" s="2064" t="n"/>
      <c r="J9" s="2064" t="n"/>
      <c r="K9" s="2064" t="n"/>
      <c r="L9" s="2064" t="n"/>
      <c r="M9" s="2064" t="n"/>
      <c r="N9" s="2064" t="n"/>
      <c r="O9" s="2086" t="n"/>
      <c r="P9" s="2064" t="n"/>
      <c r="Q9" s="2064" t="n"/>
      <c r="R9" s="2102" t="n"/>
      <c r="S9" s="2064" t="n"/>
      <c r="T9" s="2064" t="n"/>
      <c r="U9" s="2064" t="n"/>
      <c r="V9" s="2060" t="n"/>
      <c r="W9" s="2066" t="n"/>
    </row>
    <row r="10" ht="15" customFormat="1" customHeight="1" s="34">
      <c r="A10" s="2087" t="n"/>
      <c r="B10" s="2062" t="n"/>
      <c r="C10" s="2069" t="n"/>
      <c r="D10" s="2070" t="n"/>
      <c r="E10" s="2070" t="n"/>
      <c r="F10" s="2070" t="n"/>
      <c r="G10" s="2070" t="n"/>
      <c r="H10" s="2069" t="n"/>
      <c r="I10" s="2070" t="n"/>
      <c r="J10" s="2070" t="n"/>
      <c r="K10" s="2069" t="n"/>
      <c r="L10" s="2070" t="n"/>
      <c r="M10" s="2070" t="n"/>
      <c r="N10" s="2070" t="n"/>
      <c r="O10" s="2103" t="n"/>
      <c r="P10" s="2069" t="n"/>
      <c r="Q10" s="2069" t="n"/>
      <c r="R10" s="2063" t="n"/>
      <c r="S10" s="2070" t="n"/>
      <c r="T10" s="2070" t="n"/>
      <c r="U10" s="2070" t="n"/>
      <c r="V10" s="2068" t="n"/>
      <c r="W10" s="2072" t="n"/>
    </row>
    <row r="11" ht="24.95" customFormat="1" customHeight="1" s="34">
      <c r="A11" s="1645" t="n">
        <v>2020</v>
      </c>
      <c r="B11" s="2104">
        <f>SUM(C11:V11)</f>
        <v/>
      </c>
      <c r="C11" s="2080" t="n">
        <v>0</v>
      </c>
      <c r="D11" s="2105" t="n">
        <v>1</v>
      </c>
      <c r="E11" s="2105" t="n">
        <v>0</v>
      </c>
      <c r="F11" s="2105" t="n">
        <v>0</v>
      </c>
      <c r="G11" s="2105" t="n">
        <v>2</v>
      </c>
      <c r="H11" s="2080" t="n">
        <v>0</v>
      </c>
      <c r="I11" s="2105" t="n">
        <v>1</v>
      </c>
      <c r="J11" s="2105" t="n">
        <v>0</v>
      </c>
      <c r="K11" s="2105" t="n">
        <v>1</v>
      </c>
      <c r="L11" s="2105" t="n">
        <v>0</v>
      </c>
      <c r="M11" s="2106" t="n">
        <v>11</v>
      </c>
      <c r="N11" s="2105" t="n">
        <v>4</v>
      </c>
      <c r="O11" s="2105" t="n">
        <v>2</v>
      </c>
      <c r="P11" s="2105" t="n">
        <v>1</v>
      </c>
      <c r="Q11" s="2080" t="n">
        <v>8</v>
      </c>
      <c r="R11" s="2080" t="n">
        <v>2</v>
      </c>
      <c r="S11" s="2105" t="n">
        <v>3</v>
      </c>
      <c r="T11" s="2105" t="n">
        <v>2</v>
      </c>
      <c r="U11" s="2105" t="n">
        <v>2</v>
      </c>
      <c r="V11" s="2107" t="n">
        <v>2</v>
      </c>
      <c r="W11" s="1066" t="n">
        <v>2020</v>
      </c>
    </row>
    <row r="12" ht="24.95" customFormat="1" customHeight="1" s="34">
      <c r="A12" s="1645" t="n">
        <v>2021</v>
      </c>
      <c r="B12" s="2104">
        <f>SUM(C12:V12)</f>
        <v/>
      </c>
      <c r="C12" s="2080">
        <f>SUM(C15:C22)</f>
        <v/>
      </c>
      <c r="D12" s="2080" t="n">
        <v>1</v>
      </c>
      <c r="E12" s="2080">
        <f>SUM(E15:E22)</f>
        <v/>
      </c>
      <c r="F12" s="2080" t="n">
        <v>1</v>
      </c>
      <c r="G12" s="2080" t="n">
        <v>2</v>
      </c>
      <c r="H12" s="2080">
        <f>SUM(H15:H22)</f>
        <v/>
      </c>
      <c r="I12" s="2080" t="n">
        <v>2</v>
      </c>
      <c r="J12" s="2080">
        <f>SUM(J15:J22)</f>
        <v/>
      </c>
      <c r="K12" s="2075" t="n">
        <v>1</v>
      </c>
      <c r="L12" s="2080">
        <f>SUM(L15:L22)</f>
        <v/>
      </c>
      <c r="M12" s="2080" t="n">
        <v>16</v>
      </c>
      <c r="N12" s="2080" t="n">
        <v>3</v>
      </c>
      <c r="O12" s="2080" t="n">
        <v>2</v>
      </c>
      <c r="P12" s="2080" t="n">
        <v>2</v>
      </c>
      <c r="Q12" s="2080" t="n">
        <v>7</v>
      </c>
      <c r="R12" s="2080" t="n">
        <v>2</v>
      </c>
      <c r="S12" s="2080" t="n">
        <v>2</v>
      </c>
      <c r="T12" s="2080" t="n">
        <v>1</v>
      </c>
      <c r="U12" s="2080" t="n">
        <v>2</v>
      </c>
      <c r="V12" s="2108" t="n">
        <v>2</v>
      </c>
      <c r="W12" s="1007" t="n">
        <v>2021</v>
      </c>
    </row>
    <row r="13" ht="24.95" customFormat="1" customHeight="1" s="34">
      <c r="A13" s="1645" t="n">
        <v>2022</v>
      </c>
      <c r="B13" s="2104">
        <f>SUM(C13:V13)</f>
        <v/>
      </c>
      <c r="C13" s="2080">
        <f>SUM(C16:C23)</f>
        <v/>
      </c>
      <c r="D13" s="2080" t="n">
        <v>1</v>
      </c>
      <c r="E13" s="2080">
        <f>SUM(E16:E23)</f>
        <v/>
      </c>
      <c r="F13" s="2080" t="n">
        <v>1</v>
      </c>
      <c r="G13" s="2080" t="n">
        <v>2</v>
      </c>
      <c r="H13" s="2080">
        <f>SUM(H16:H23)</f>
        <v/>
      </c>
      <c r="I13" s="2080" t="n">
        <v>2</v>
      </c>
      <c r="J13" s="2080" t="n"/>
      <c r="K13" s="2075" t="n">
        <v>1</v>
      </c>
      <c r="L13" s="2080" t="n"/>
      <c r="M13" s="2080" t="n">
        <v>18</v>
      </c>
      <c r="N13" s="2080" t="n">
        <v>4</v>
      </c>
      <c r="O13" s="2080" t="n">
        <v>2</v>
      </c>
      <c r="P13" s="2080" t="n">
        <v>2</v>
      </c>
      <c r="Q13" s="2080" t="n">
        <v>7</v>
      </c>
      <c r="R13" s="2080" t="n">
        <v>1</v>
      </c>
      <c r="S13" s="2080" t="n">
        <v>1</v>
      </c>
      <c r="T13" s="2080" t="n">
        <v>2</v>
      </c>
      <c r="U13" s="2080" t="n">
        <v>2</v>
      </c>
      <c r="V13" s="2108" t="n">
        <v>1</v>
      </c>
      <c r="W13" s="1645" t="n">
        <v>2022</v>
      </c>
    </row>
    <row r="14" ht="24.95" customFormat="1" customHeight="1" s="34">
      <c r="A14" s="1645" t="n">
        <v>2023</v>
      </c>
      <c r="B14" s="2104">
        <f>SUM(C14:V14)</f>
        <v/>
      </c>
      <c r="C14" s="2080">
        <f>SUM(C17:C24)</f>
        <v/>
      </c>
      <c r="D14" s="2080" t="n">
        <v>1</v>
      </c>
      <c r="E14" s="2080">
        <f>SUM(E17:E24)</f>
        <v/>
      </c>
      <c r="F14" s="2080" t="n">
        <v>1</v>
      </c>
      <c r="G14" s="2080" t="n">
        <v>2</v>
      </c>
      <c r="H14" s="2080">
        <f>SUM(H17:H24)</f>
        <v/>
      </c>
      <c r="I14" s="2080" t="n">
        <v>2</v>
      </c>
      <c r="J14" s="2080" t="n"/>
      <c r="K14" s="2075" t="n">
        <v>1</v>
      </c>
      <c r="L14" s="2080" t="n"/>
      <c r="M14" s="2080" t="n">
        <v>12</v>
      </c>
      <c r="N14" s="2080" t="n">
        <v>3</v>
      </c>
      <c r="O14" s="2080" t="n">
        <v>2</v>
      </c>
      <c r="P14" s="2080" t="n">
        <v>2</v>
      </c>
      <c r="Q14" s="2080" t="n">
        <v>6</v>
      </c>
      <c r="R14" s="2080" t="n">
        <v>5</v>
      </c>
      <c r="S14" s="2080" t="n">
        <v>2</v>
      </c>
      <c r="T14" s="2080" t="n">
        <v>3</v>
      </c>
      <c r="U14" s="2080" t="n">
        <v>2</v>
      </c>
      <c r="V14" s="2108" t="n">
        <v>1</v>
      </c>
      <c r="W14" s="1645" t="n">
        <v>2023</v>
      </c>
    </row>
    <row r="15" ht="24.95" customFormat="1" customHeight="1" s="34">
      <c r="A15" s="1043" t="n">
        <v>2024</v>
      </c>
      <c r="B15" s="2109">
        <f>SUM(B17:B24)</f>
        <v/>
      </c>
      <c r="C15" s="2110">
        <f>SUM(C17:C24)</f>
        <v/>
      </c>
      <c r="D15" s="2110">
        <f>SUM(D17:D24)</f>
        <v/>
      </c>
      <c r="E15" s="2110">
        <f>SUM(E17:E24)</f>
        <v/>
      </c>
      <c r="F15" s="2110">
        <f>SUM(F17:F24)</f>
        <v/>
      </c>
      <c r="G15" s="2110">
        <f>SUM(G17:G24)</f>
        <v/>
      </c>
      <c r="H15" s="2110">
        <f>SUM(H17:H24)</f>
        <v/>
      </c>
      <c r="I15" s="2110">
        <f>SUM(I17:I24)</f>
        <v/>
      </c>
      <c r="J15" s="2110">
        <f>SUM(J17:J24)</f>
        <v/>
      </c>
      <c r="K15" s="2110">
        <f>SUM(K17:K24)</f>
        <v/>
      </c>
      <c r="L15" s="2110">
        <f>SUM(L17:L24)</f>
        <v/>
      </c>
      <c r="M15" s="2110">
        <f>SUM(M17:M24)</f>
        <v/>
      </c>
      <c r="N15" s="2110">
        <f>SUM(N17:N24)</f>
        <v/>
      </c>
      <c r="O15" s="2110">
        <f>SUM(O17:O24)</f>
        <v/>
      </c>
      <c r="P15" s="2110">
        <f>SUM(P17:P24)</f>
        <v/>
      </c>
      <c r="Q15" s="2110">
        <f>SUM(Q17:Q24)</f>
        <v/>
      </c>
      <c r="R15" s="2110">
        <f>SUM(R17:R24)</f>
        <v/>
      </c>
      <c r="S15" s="2110">
        <f>SUM(S17:S24)</f>
        <v/>
      </c>
      <c r="T15" s="2110">
        <f>SUM(T17:T24)</f>
        <v/>
      </c>
      <c r="U15" s="2110">
        <f>SUM(U17:U24)</f>
        <v/>
      </c>
      <c r="V15" s="2111">
        <f>SUM(V17:V24)</f>
        <v/>
      </c>
      <c r="W15" s="36" t="n">
        <v>2024</v>
      </c>
    </row>
    <row r="16" ht="24.75" customFormat="1" customHeight="1" s="34">
      <c r="A16" s="1645" t="n"/>
      <c r="B16" s="2104" t="n"/>
      <c r="C16" s="2080" t="n"/>
      <c r="D16" s="2080" t="n"/>
      <c r="E16" s="2080" t="n"/>
      <c r="F16" s="2080" t="n"/>
      <c r="G16" s="2080" t="n"/>
      <c r="H16" s="2080" t="n"/>
      <c r="I16" s="2080" t="n"/>
      <c r="J16" s="2080" t="n"/>
      <c r="K16" s="2080" t="n"/>
      <c r="L16" s="2080" t="n"/>
      <c r="M16" s="2080" t="n"/>
      <c r="N16" s="2080" t="n"/>
      <c r="O16" s="2080" t="n"/>
      <c r="P16" s="2080" t="n"/>
      <c r="Q16" s="2080" t="n"/>
      <c r="R16" s="2080" t="n"/>
      <c r="S16" s="2080" t="n"/>
      <c r="T16" s="2080" t="n"/>
      <c r="U16" s="2080" t="n"/>
      <c r="V16" s="2108" t="n"/>
      <c r="W16" s="1630" t="n"/>
    </row>
    <row r="17" ht="24.75" customFormat="1" customHeight="1" s="34">
      <c r="A17" s="1604" t="inlineStr">
        <is>
          <t>대가야읍</t>
        </is>
      </c>
      <c r="B17" s="2112">
        <f>SUM(C17:V17)</f>
        <v/>
      </c>
      <c r="C17" s="2113" t="n"/>
      <c r="D17" s="2113" t="n">
        <v>1</v>
      </c>
      <c r="E17" s="2113" t="n"/>
      <c r="F17" s="2113" t="n"/>
      <c r="G17" s="2113" t="n">
        <v>2</v>
      </c>
      <c r="H17" s="2113" t="n"/>
      <c r="I17" s="2113" t="n">
        <v>1</v>
      </c>
      <c r="J17" s="2113" t="n"/>
      <c r="K17" s="2113" t="n">
        <v>1</v>
      </c>
      <c r="L17" s="2113" t="n"/>
      <c r="M17" s="2113" t="n">
        <v>15</v>
      </c>
      <c r="N17" s="2113" t="n">
        <v>3</v>
      </c>
      <c r="O17" s="2113" t="n">
        <v>2</v>
      </c>
      <c r="P17" s="2113" t="n">
        <v>2</v>
      </c>
      <c r="Q17" s="2113" t="n">
        <v>6</v>
      </c>
      <c r="R17" s="2113" t="n">
        <v>5</v>
      </c>
      <c r="S17" s="2113" t="n">
        <v>2</v>
      </c>
      <c r="T17" s="2113" t="n">
        <v>3</v>
      </c>
      <c r="U17" s="2113" t="n">
        <v>2</v>
      </c>
      <c r="V17" s="2114" t="n">
        <v>4</v>
      </c>
      <c r="W17" s="939" t="inlineStr">
        <is>
          <t>Daegaya-eup</t>
        </is>
      </c>
    </row>
    <row r="18" ht="24.75" customFormat="1" customHeight="1" s="34">
      <c r="A18" s="1645" t="inlineStr">
        <is>
          <t>덕 곡 면</t>
        </is>
      </c>
      <c r="B18" s="2104">
        <f>SUM(C18:R18,S18:V18)</f>
        <v/>
      </c>
      <c r="C18" s="2094" t="n"/>
      <c r="D18" s="2094" t="n"/>
      <c r="E18" s="2094" t="n"/>
      <c r="F18" s="2094" t="n"/>
      <c r="G18" s="2094" t="n"/>
      <c r="H18" s="2094" t="n"/>
      <c r="I18" s="2094" t="n"/>
      <c r="J18" s="2094" t="n"/>
      <c r="K18" s="2094" t="n"/>
      <c r="L18" s="2094" t="n"/>
      <c r="M18" s="2094" t="n"/>
      <c r="N18" s="2094" t="n"/>
      <c r="O18" s="2094" t="n"/>
      <c r="P18" s="2094" t="n"/>
      <c r="Q18" s="2094" t="n"/>
      <c r="R18" s="2094" t="n"/>
      <c r="S18" s="2094" t="n"/>
      <c r="T18" s="2094" t="n"/>
      <c r="U18" s="2094" t="n"/>
      <c r="V18" s="2094" t="n"/>
      <c r="W18" s="574" t="inlineStr">
        <is>
          <t>Deokgok-myeon</t>
        </is>
      </c>
    </row>
    <row r="19" ht="24.75" customFormat="1" customHeight="1" s="34">
      <c r="A19" s="1645" t="inlineStr">
        <is>
          <t>운 수 면</t>
        </is>
      </c>
      <c r="B19" s="2104">
        <f>SUM(C19:R19,S19:V19)</f>
        <v/>
      </c>
      <c r="C19" s="2094" t="n"/>
      <c r="D19" s="2094" t="n"/>
      <c r="E19" s="2094" t="n"/>
      <c r="F19" s="2094" t="n"/>
      <c r="G19" s="2094" t="n"/>
      <c r="H19" s="2094" t="n"/>
      <c r="I19" s="2094" t="n"/>
      <c r="J19" s="2094" t="n"/>
      <c r="K19" s="2094" t="n"/>
      <c r="L19" s="2094" t="n"/>
      <c r="M19" s="2094" t="n"/>
      <c r="N19" s="2094" t="n"/>
      <c r="O19" s="2094" t="n"/>
      <c r="P19" s="2094" t="n"/>
      <c r="Q19" s="2094" t="n"/>
      <c r="R19" s="2094" t="n"/>
      <c r="S19" s="2094" t="n"/>
      <c r="T19" s="2094" t="n"/>
      <c r="U19" s="2094" t="n"/>
      <c r="V19" s="2094" t="n"/>
      <c r="W19" s="574" t="inlineStr">
        <is>
          <t>Unsu-myeon</t>
        </is>
      </c>
    </row>
    <row r="20" ht="24.75" customFormat="1" customHeight="1" s="34">
      <c r="A20" s="1645" t="inlineStr">
        <is>
          <t>성 산 면</t>
        </is>
      </c>
      <c r="B20" s="2104">
        <f>SUM(C20:R20,S20:V20)</f>
        <v/>
      </c>
      <c r="C20" s="2094" t="n"/>
      <c r="D20" s="2094" t="n"/>
      <c r="E20" s="2094" t="n"/>
      <c r="F20" s="2094" t="n"/>
      <c r="G20" s="2094" t="n"/>
      <c r="H20" s="2094" t="n"/>
      <c r="I20" s="2094" t="n"/>
      <c r="J20" s="2094" t="n"/>
      <c r="K20" s="2094" t="n"/>
      <c r="L20" s="2094" t="n"/>
      <c r="M20" s="2094" t="n"/>
      <c r="N20" s="2094" t="n"/>
      <c r="O20" s="2094" t="n"/>
      <c r="P20" s="2094" t="n"/>
      <c r="Q20" s="2094" t="n"/>
      <c r="R20" s="2094" t="n"/>
      <c r="S20" s="2094" t="n"/>
      <c r="T20" s="2094" t="n"/>
      <c r="U20" s="2094" t="n"/>
      <c r="V20" s="2094" t="n"/>
      <c r="W20" s="574" t="inlineStr">
        <is>
          <t>Seongsan-myeon</t>
        </is>
      </c>
    </row>
    <row r="21" ht="24.75" customFormat="1" customHeight="1" s="34">
      <c r="A21" s="1645" t="inlineStr">
        <is>
          <t>다 산 면</t>
        </is>
      </c>
      <c r="B21" s="2104">
        <f>SUM(C21:R21,S21:V21)</f>
        <v/>
      </c>
      <c r="C21" s="2094" t="n"/>
      <c r="D21" s="2094" t="n"/>
      <c r="E21" s="2094" t="n"/>
      <c r="F21" s="2094" t="n"/>
      <c r="G21" s="2094" t="n"/>
      <c r="H21" s="2094" t="n"/>
      <c r="I21" s="2094" t="n"/>
      <c r="J21" s="2094" t="n"/>
      <c r="K21" s="2094" t="n"/>
      <c r="L21" s="2094" t="n"/>
      <c r="M21" s="2094" t="n"/>
      <c r="N21" s="2094" t="n"/>
      <c r="O21" s="2094" t="n"/>
      <c r="P21" s="2094" t="n"/>
      <c r="Q21" s="2094" t="n"/>
      <c r="R21" s="2094" t="n"/>
      <c r="S21" s="2094" t="n"/>
      <c r="T21" s="2094" t="n"/>
      <c r="U21" s="2094" t="n"/>
      <c r="V21" s="2094" t="n"/>
      <c r="W21" s="574" t="inlineStr">
        <is>
          <t>Dasan-myeon</t>
        </is>
      </c>
    </row>
    <row r="22" ht="24.75" customFormat="1" customHeight="1" s="34">
      <c r="A22" s="1645" t="inlineStr">
        <is>
          <t>개 진 면</t>
        </is>
      </c>
      <c r="B22" s="2104">
        <f>SUM(C22:R22,S22:V22)</f>
        <v/>
      </c>
      <c r="C22" s="2094" t="n"/>
      <c r="D22" s="2094" t="n"/>
      <c r="E22" s="2094" t="n"/>
      <c r="F22" s="2094" t="n"/>
      <c r="G22" s="2094" t="n"/>
      <c r="H22" s="2094" t="n"/>
      <c r="I22" s="2094" t="n"/>
      <c r="J22" s="2094" t="n"/>
      <c r="K22" s="2094" t="n"/>
      <c r="L22" s="2094" t="n"/>
      <c r="M22" s="2094" t="n"/>
      <c r="N22" s="2094" t="n"/>
      <c r="O22" s="2094" t="n"/>
      <c r="P22" s="2094" t="n"/>
      <c r="Q22" s="2094" t="n"/>
      <c r="R22" s="2094" t="n"/>
      <c r="S22" s="2094" t="n"/>
      <c r="T22" s="2094" t="n"/>
      <c r="U22" s="2094" t="n"/>
      <c r="V22" s="2094" t="n"/>
      <c r="W22" s="574" t="inlineStr">
        <is>
          <t>Gaejin-myeon</t>
        </is>
      </c>
    </row>
    <row r="23" ht="24.75" customFormat="1" customHeight="1" s="34">
      <c r="A23" s="1645" t="inlineStr">
        <is>
          <t>우 곡 면</t>
        </is>
      </c>
      <c r="B23" s="2104">
        <f>SUM(C23:R23,S23:V23)</f>
        <v/>
      </c>
      <c r="C23" s="2094" t="n"/>
      <c r="D23" s="2094" t="n"/>
      <c r="E23" s="2094" t="n"/>
      <c r="F23" s="2094" t="n"/>
      <c r="G23" s="2094" t="n"/>
      <c r="H23" s="2094" t="n"/>
      <c r="I23" s="2094" t="n"/>
      <c r="J23" s="2094" t="n"/>
      <c r="K23" s="2094" t="n"/>
      <c r="L23" s="2094" t="n"/>
      <c r="M23" s="2094" t="n"/>
      <c r="N23" s="2094" t="n"/>
      <c r="O23" s="2094" t="n"/>
      <c r="P23" s="2094" t="n"/>
      <c r="Q23" s="2094" t="n"/>
      <c r="R23" s="2094" t="n"/>
      <c r="S23" s="2094" t="n"/>
      <c r="T23" s="2094" t="n"/>
      <c r="U23" s="2094" t="n"/>
      <c r="V23" s="2094" t="n"/>
      <c r="W23" s="574" t="inlineStr">
        <is>
          <t>Ugok-myeon</t>
        </is>
      </c>
    </row>
    <row r="24" ht="24.75" customFormat="1" customHeight="1" s="34" thickBot="1">
      <c r="A24" s="583" t="inlineStr">
        <is>
          <t>쌍 림 면</t>
        </is>
      </c>
      <c r="B24" s="2104">
        <f>SUM(C24:R24,S24:V24)</f>
        <v/>
      </c>
      <c r="C24" s="2094" t="n"/>
      <c r="D24" s="2094" t="n"/>
      <c r="E24" s="2094" t="n"/>
      <c r="F24" s="2094" t="n"/>
      <c r="G24" s="2094" t="n"/>
      <c r="H24" s="2094" t="n"/>
      <c r="I24" s="2094" t="n"/>
      <c r="J24" s="2094" t="n"/>
      <c r="K24" s="2094" t="n"/>
      <c r="L24" s="2094" t="n"/>
      <c r="M24" s="2094" t="n"/>
      <c r="N24" s="2094" t="n"/>
      <c r="O24" s="2094" t="n"/>
      <c r="P24" s="2094" t="n"/>
      <c r="Q24" s="2094" t="n"/>
      <c r="R24" s="2094" t="n"/>
      <c r="S24" s="2097" t="n"/>
      <c r="T24" s="2097" t="n"/>
      <c r="U24" s="2097" t="n"/>
      <c r="V24" s="2097" t="n"/>
      <c r="W24" s="660" t="inlineStr">
        <is>
          <t>Ssangnim-myeon</t>
        </is>
      </c>
    </row>
    <row r="25" ht="15" customFormat="1" customHeight="1" s="34">
      <c r="A25" s="158" t="inlineStr">
        <is>
          <t>자료 : 보건소</t>
        </is>
      </c>
      <c r="B25" s="158" t="n"/>
      <c r="C25" s="158" t="n"/>
      <c r="D25" s="158" t="n"/>
      <c r="E25" s="158" t="n"/>
      <c r="F25" s="158" t="n"/>
      <c r="G25" s="158" t="n"/>
      <c r="H25" s="158" t="n"/>
      <c r="I25" s="158" t="n"/>
      <c r="J25" s="158" t="n"/>
      <c r="K25" s="158" t="n"/>
      <c r="L25" s="158" t="n"/>
      <c r="M25" s="158" t="n"/>
      <c r="N25" s="158" t="n"/>
      <c r="O25" s="158" t="n"/>
      <c r="P25" s="158" t="n"/>
      <c r="Q25" s="158" t="n"/>
      <c r="R25" s="158" t="n"/>
      <c r="S25" s="158" t="n"/>
      <c r="T25" s="158" t="n"/>
      <c r="U25" s="158" t="n"/>
      <c r="V25" s="403" t="n"/>
    </row>
    <row r="26" ht="15" customFormat="1" customHeight="1" s="34">
      <c r="A26" s="34" t="inlineStr">
        <is>
          <t>주 : 정원기준</t>
        </is>
      </c>
      <c r="B26" s="34" t="n"/>
      <c r="C26" s="34" t="n"/>
      <c r="D26" s="34" t="n"/>
      <c r="E26" s="34" t="n"/>
      <c r="F26" s="34" t="n"/>
      <c r="G26" s="34" t="n"/>
      <c r="H26" s="34" t="n"/>
      <c r="I26" s="34" t="n"/>
      <c r="J26" s="34" t="n"/>
      <c r="K26" s="34" t="n"/>
      <c r="L26" s="34" t="n"/>
      <c r="M26" s="34" t="n"/>
      <c r="N26" s="34" t="n"/>
      <c r="O26" s="34" t="n"/>
      <c r="P26" s="34" t="n"/>
      <c r="Q26" s="34" t="n"/>
      <c r="R26" s="34" t="n"/>
      <c r="S26" s="34" t="n"/>
      <c r="T26" s="34" t="n"/>
      <c r="U26" s="34" t="n"/>
      <c r="V26" s="1502" t="n"/>
    </row>
    <row r="27" ht="15" customFormat="1" customHeight="1" s="34">
      <c r="A27" s="34" t="inlineStr">
        <is>
          <t xml:space="preserve">   "합계"의 세부항목 "남/여" 구분 삭제</t>
        </is>
      </c>
      <c r="B27" s="34" t="n"/>
      <c r="C27" s="34" t="n"/>
      <c r="D27" s="34" t="n"/>
      <c r="E27" s="34" t="n"/>
      <c r="F27" s="34" t="n"/>
      <c r="G27" s="34" t="n"/>
      <c r="H27" s="34" t="n"/>
      <c r="I27" s="34" t="n"/>
      <c r="J27" s="34" t="n"/>
      <c r="K27" s="34" t="n"/>
      <c r="L27" s="34" t="n"/>
      <c r="M27" s="34" t="n"/>
      <c r="N27" s="34" t="n"/>
      <c r="O27" s="34" t="n"/>
      <c r="P27" s="34" t="n"/>
      <c r="Q27" s="34" t="n"/>
      <c r="R27" s="34" t="n"/>
      <c r="S27" s="34" t="n"/>
      <c r="T27" s="34" t="n"/>
      <c r="U27" s="34" t="n"/>
      <c r="V27" s="1502" t="n"/>
    </row>
    <row r="28" ht="15" customFormat="1" customHeight="1" s="34">
      <c r="A28" s="1997" t="inlineStr">
        <is>
          <t xml:space="preserve">   2019년 이후 면허 자격종별과 면허 자격증별 외로 구분하던 것을 소장, 의사, 치과의사, ~ , 기능직 등으로 분리</t>
        </is>
      </c>
      <c r="B28" s="34" t="n"/>
      <c r="C28" s="34" t="n"/>
      <c r="D28" s="34" t="n"/>
      <c r="E28" s="34" t="n"/>
      <c r="F28" s="34" t="n"/>
      <c r="G28" s="34" t="n"/>
      <c r="H28" s="34" t="n"/>
      <c r="I28" s="34" t="n"/>
      <c r="J28" s="34" t="n"/>
      <c r="K28" s="34" t="n"/>
      <c r="L28" s="34" t="n"/>
      <c r="M28" s="34" t="n"/>
      <c r="N28" s="34" t="n"/>
      <c r="O28" s="34" t="n"/>
      <c r="P28" s="34" t="n"/>
      <c r="Q28" s="34" t="n"/>
      <c r="R28" s="34" t="n"/>
      <c r="S28" s="34" t="n"/>
      <c r="T28" s="34" t="n"/>
      <c r="U28" s="34" t="n"/>
      <c r="V28" s="1502" t="n"/>
    </row>
  </sheetData>
  <mergeCells count="30">
    <mergeCell ref="S6:S10"/>
    <mergeCell ref="C6:D6"/>
    <mergeCell ref="F7:F10"/>
    <mergeCell ref="B6:B10"/>
    <mergeCell ref="R7:R10"/>
    <mergeCell ref="G7:G10"/>
    <mergeCell ref="I7:I10"/>
    <mergeCell ref="L6:L10"/>
    <mergeCell ref="N6:N10"/>
    <mergeCell ref="E6:G6"/>
    <mergeCell ref="T6:T10"/>
    <mergeCell ref="H6:I6"/>
    <mergeCell ref="J6:K6"/>
    <mergeCell ref="D7:D10"/>
    <mergeCell ref="O6:R6"/>
    <mergeCell ref="U6:U10"/>
    <mergeCell ref="W6:W10"/>
    <mergeCell ref="H7:H10"/>
    <mergeCell ref="J7:J10"/>
    <mergeCell ref="A3:W3"/>
    <mergeCell ref="P7:P10"/>
    <mergeCell ref="C7:C10"/>
    <mergeCell ref="E7:E10"/>
    <mergeCell ref="K7:K10"/>
    <mergeCell ref="A6:A10"/>
    <mergeCell ref="A4:W4"/>
    <mergeCell ref="O7:O10"/>
    <mergeCell ref="Q7:Q10"/>
    <mergeCell ref="V6:V10"/>
    <mergeCell ref="M6:M10"/>
  </mergeCells>
  <pageMargins left="0.59" right="0.63" top="0.984251968503937" bottom="0.984251968503937" header="0.5118110236220472" footer="0.5118110236220472"/>
  <pageSetup orientation="portrait" paperSize="9" scale="38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U30"/>
  <sheetViews>
    <sheetView showGridLines="0" view="pageBreakPreview" zoomScaleNormal="100" workbookViewId="0">
      <selection activeCell="P16" sqref="P16"/>
    </sheetView>
  </sheetViews>
  <sheetFormatPr baseColWidth="8" defaultRowHeight="11.25"/>
  <cols>
    <col width="8.88671875" customWidth="1" style="34" min="1" max="1"/>
    <col width="7.21875" customWidth="1" style="34" min="2" max="2"/>
    <col width="8.88671875" customWidth="1" style="34" min="3" max="5"/>
    <col width="8.88671875" customWidth="1" style="34" min="6" max="6"/>
    <col width="9" customWidth="1" style="34" min="7" max="8"/>
    <col width="8.77734375" customWidth="1" style="34" min="9" max="9"/>
    <col width="6.33203125" customWidth="1" style="34" min="10" max="10"/>
    <col width="7.21875" customWidth="1" style="34" min="11" max="12"/>
    <col width="7.88671875" customWidth="1" style="34" min="13" max="13"/>
    <col width="8.44140625" customWidth="1" style="34" min="14" max="14"/>
    <col width="8.5546875" customWidth="1" style="34" min="15" max="17"/>
    <col width="7.33203125" customWidth="1" style="34" min="18" max="18"/>
    <col width="7.5546875" customWidth="1" style="34" min="19" max="19"/>
    <col width="7.33203125" customWidth="1" style="34" min="20" max="20"/>
    <col width="11.33203125" customWidth="1" style="34" min="21" max="21"/>
    <col width="8.88671875" customWidth="1" style="34" min="22" max="16384"/>
  </cols>
  <sheetData>
    <row r="1" ht="15" customFormat="1" customHeight="1" s="34">
      <c r="A1" s="34" t="inlineStr">
        <is>
          <t>ⅩⅡ. 보건 및 사회보장</t>
        </is>
      </c>
      <c r="U1" s="1502" t="inlineStr">
        <is>
          <t>ⅩⅡ. Health and Social Security</t>
        </is>
      </c>
    </row>
    <row r="2" ht="15" customFormat="1" customHeight="1" s="34">
      <c r="A2" s="34" t="n"/>
      <c r="U2" s="1502" t="n"/>
    </row>
    <row r="3" ht="24.95" customFormat="1" customHeight="1" s="34">
      <c r="A3" s="1397" t="inlineStr">
        <is>
          <t>4. 보건지소 및 보건진료소 인력</t>
        </is>
      </c>
    </row>
    <row r="4" ht="24.95" customFormat="1" customHeight="1" s="34">
      <c r="A4" s="1397" t="inlineStr">
        <is>
          <t>4. Personnel in Sub-Health Centers and Primary Health Care Posts, Community Health Promotion Centers</t>
        </is>
      </c>
    </row>
    <row r="5" ht="15" customFormat="1" customHeight="1" s="34" thickBot="1">
      <c r="A5" s="1997" t="inlineStr">
        <is>
          <t>단위 : 명</t>
        </is>
      </c>
      <c r="B5" s="1645" t="n"/>
      <c r="C5" s="1645" t="n"/>
      <c r="D5" s="1645" t="n"/>
      <c r="E5" s="1645" t="n"/>
      <c r="F5" s="1645" t="n"/>
      <c r="G5" s="1645" t="n"/>
      <c r="H5" s="1645" t="n"/>
      <c r="I5" s="1645" t="n"/>
      <c r="J5" s="1645" t="n"/>
      <c r="K5" s="1645" t="n"/>
      <c r="L5" s="1645" t="n"/>
      <c r="M5" s="1645" t="n"/>
      <c r="N5" s="1645" t="n"/>
      <c r="O5" s="1645" t="n"/>
      <c r="P5" s="1645" t="n"/>
      <c r="Q5" s="1645" t="n"/>
      <c r="R5" s="1645" t="n"/>
      <c r="S5" s="1645" t="n"/>
      <c r="T5" s="1645" t="n"/>
      <c r="U5" s="1502" t="inlineStr">
        <is>
          <t>Unit : person</t>
        </is>
      </c>
    </row>
    <row r="6" ht="24" customFormat="1" customHeight="1" s="34">
      <c r="A6" s="1081" t="inlineStr">
        <is>
          <t>연별 및
읍면별</t>
        </is>
      </c>
      <c r="B6" s="2115" t="inlineStr">
        <is>
          <t>보 건 지 소 Health Sub-center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2098" t="n"/>
      <c r="N6" s="2098" t="n"/>
      <c r="O6" s="2098" t="n"/>
      <c r="P6" s="2098" t="n"/>
      <c r="Q6" s="2098" t="n"/>
      <c r="R6" s="2098" t="n"/>
      <c r="S6" s="2098" t="n"/>
      <c r="T6" s="2116" t="n"/>
      <c r="U6" s="1108" t="inlineStr">
        <is>
          <t>Year &amp; 
Eup, Myeon</t>
        </is>
      </c>
    </row>
    <row r="7" ht="39.75" customFormat="1" customHeight="1" s="34">
      <c r="A7" s="2060" t="n"/>
      <c r="B7" s="1477" t="inlineStr">
        <is>
          <t>합 계
Total</t>
        </is>
      </c>
      <c r="C7" s="1474" t="inlineStr">
        <is>
          <t>의사
Physicians</t>
        </is>
      </c>
      <c r="D7" s="2117" t="n"/>
      <c r="E7" s="2118" t="n"/>
      <c r="F7" s="1474" t="inlineStr">
        <is>
          <t>치과의사
Dentists</t>
        </is>
      </c>
      <c r="G7" s="2118" t="n"/>
      <c r="H7" s="1474" t="inlineStr">
        <is>
          <t>한의사
Oriental Medical Doctors</t>
        </is>
      </c>
      <c r="I7" s="2118" t="n"/>
      <c r="J7" s="1480" t="inlineStr">
        <is>
          <t>약 사
Pharma-cists</t>
        </is>
      </c>
      <c r="K7" s="1480" t="inlineStr">
        <is>
          <t>간호사
Nurses</t>
        </is>
      </c>
      <c r="L7" s="1480" t="inlineStr">
        <is>
          <t>영양사
Dietitians</t>
        </is>
      </c>
      <c r="M7" s="1675" t="inlineStr">
        <is>
          <t>의료기사
Medical Technicians</t>
        </is>
      </c>
      <c r="N7" s="2117" t="n"/>
      <c r="O7" s="2117" t="n"/>
      <c r="P7" s="2117" t="n"/>
      <c r="Q7" s="1480" t="inlineStr">
        <is>
          <t>간호조무사
Nursing aides</t>
        </is>
      </c>
      <c r="R7" s="1480" t="inlineStr">
        <is>
          <t>보건직
Public 
Adminis-trators</t>
        </is>
      </c>
      <c r="S7" s="1480" t="inlineStr">
        <is>
          <t>행정직
Public Health workers</t>
        </is>
      </c>
      <c r="T7" s="564" t="inlineStr">
        <is>
          <t>기능직 외
Others</t>
        </is>
      </c>
      <c r="U7" s="2066" t="n"/>
    </row>
    <row r="8" ht="12" customFormat="1" customHeight="1" s="34">
      <c r="A8" s="2060" t="n"/>
      <c r="B8" s="2119" t="n"/>
      <c r="C8" s="1661" t="inlineStr">
        <is>
          <t>의무직
Medical officers</t>
        </is>
      </c>
      <c r="D8" s="1480" t="inlineStr">
        <is>
          <t>계약직
Temporary Medical officers</t>
        </is>
      </c>
      <c r="E8" s="1480" t="inlineStr">
        <is>
          <t>공중보건의
Public health doctors</t>
        </is>
      </c>
      <c r="F8" s="1474" t="inlineStr">
        <is>
          <t>일반
Dental officers</t>
        </is>
      </c>
      <c r="G8" s="1480" t="inlineStr">
        <is>
          <t>공중보건의
Public health dentist</t>
        </is>
      </c>
      <c r="H8" s="1480" t="inlineStr">
        <is>
          <t>일반
Oriental medical
officers</t>
        </is>
      </c>
      <c r="I8" s="1474" t="inlineStr">
        <is>
          <t>공중보건의
Public health OMDs</t>
        </is>
      </c>
      <c r="J8" s="2064" t="n"/>
      <c r="K8" s="2064" t="n"/>
      <c r="L8" s="2064" t="n"/>
      <c r="M8" s="1675" t="inlineStr">
        <is>
          <t>방사선사 
 Radiologi-cal tec-hnicians</t>
        </is>
      </c>
      <c r="N8" s="1474" t="inlineStr">
        <is>
          <t>임상병리사
 Clinic pat-hology te-chnicians</t>
        </is>
      </c>
      <c r="O8" s="1474" t="inlineStr">
        <is>
          <t>치과위생사 
 Dental hygienics technicians</t>
        </is>
      </c>
      <c r="P8" s="1232" t="inlineStr">
        <is>
          <t>물리치료사
Physical therapists</t>
        </is>
      </c>
      <c r="Q8" s="2064" t="n"/>
      <c r="R8" s="2064" t="n"/>
      <c r="S8" s="2064" t="n"/>
      <c r="T8" s="2065" t="n"/>
      <c r="U8" s="2066" t="n"/>
    </row>
    <row r="9" ht="12" customFormat="1" customHeight="1" s="34">
      <c r="A9" s="2060" t="n"/>
      <c r="B9" s="2119" t="n"/>
      <c r="C9" s="2086" t="n"/>
      <c r="D9" s="2064" t="n"/>
      <c r="E9" s="2064" t="n"/>
      <c r="F9" s="2064" t="n"/>
      <c r="G9" s="2064" t="n"/>
      <c r="H9" s="2064" t="n"/>
      <c r="I9" s="2064" t="n"/>
      <c r="J9" s="2064" t="n"/>
      <c r="K9" s="2064" t="n"/>
      <c r="L9" s="2064" t="n"/>
      <c r="N9" s="2064" t="n"/>
      <c r="O9" s="2064" t="n"/>
      <c r="P9" s="2102" t="n"/>
      <c r="Q9" s="2064" t="n"/>
      <c r="R9" s="2064" t="n"/>
      <c r="S9" s="2064" t="n"/>
      <c r="T9" s="2065" t="n"/>
      <c r="U9" s="2066" t="n"/>
    </row>
    <row r="10" ht="12" customFormat="1" customHeight="1" s="34">
      <c r="A10" s="2060" t="n"/>
      <c r="B10" s="2119" t="n"/>
      <c r="C10" s="2086" t="n"/>
      <c r="D10" s="2064" t="n"/>
      <c r="E10" s="2064" t="n"/>
      <c r="F10" s="2064" t="n"/>
      <c r="G10" s="2064" t="n"/>
      <c r="H10" s="2064" t="n"/>
      <c r="I10" s="2064" t="n"/>
      <c r="J10" s="2064" t="n"/>
      <c r="K10" s="2064" t="n"/>
      <c r="L10" s="2064" t="n"/>
      <c r="N10" s="2064" t="n"/>
      <c r="O10" s="2064" t="n"/>
      <c r="P10" s="2102" t="n"/>
      <c r="Q10" s="2064" t="n"/>
      <c r="R10" s="2064" t="n"/>
      <c r="S10" s="2064" t="n"/>
      <c r="T10" s="2065" t="n"/>
      <c r="U10" s="2066" t="n"/>
    </row>
    <row r="11" ht="12" customFormat="1" customHeight="1" s="34">
      <c r="A11" s="2060" t="n"/>
      <c r="B11" s="2119" t="n"/>
      <c r="C11" s="2086" t="n"/>
      <c r="D11" s="2064" t="n"/>
      <c r="E11" s="2064" t="n"/>
      <c r="F11" s="2064" t="n"/>
      <c r="G11" s="2064" t="n"/>
      <c r="H11" s="2064" t="n"/>
      <c r="I11" s="2064" t="n"/>
      <c r="J11" s="2064" t="n"/>
      <c r="K11" s="2064" t="n"/>
      <c r="L11" s="2064" t="n"/>
      <c r="N11" s="2064" t="n"/>
      <c r="O11" s="2064" t="n"/>
      <c r="P11" s="2102" t="n"/>
      <c r="Q11" s="2064" t="n"/>
      <c r="R11" s="2064" t="n"/>
      <c r="S11" s="2064" t="n"/>
      <c r="T11" s="2065" t="n"/>
      <c r="U11" s="2066" t="n"/>
    </row>
    <row r="12" ht="12" customFormat="1" customHeight="1" s="34">
      <c r="A12" s="2087" t="n"/>
      <c r="B12" s="2120" t="n"/>
      <c r="C12" s="2062" t="n"/>
      <c r="D12" s="2070" t="n"/>
      <c r="E12" s="2070" t="n"/>
      <c r="F12" s="2069" t="n"/>
      <c r="G12" s="2070" t="n"/>
      <c r="H12" s="2070" t="n"/>
      <c r="I12" s="2069" t="n"/>
      <c r="J12" s="2070" t="n"/>
      <c r="K12" s="2070" t="n"/>
      <c r="L12" s="2070" t="n"/>
      <c r="M12" s="2061" t="n"/>
      <c r="N12" s="2069" t="n"/>
      <c r="O12" s="2069" t="n"/>
      <c r="P12" s="2121" t="n"/>
      <c r="Q12" s="2070" t="n"/>
      <c r="R12" s="2070" t="n"/>
      <c r="S12" s="2070" t="n"/>
      <c r="T12" s="2071" t="n"/>
      <c r="U12" s="2072" t="n"/>
    </row>
    <row r="13" ht="24.95" customFormat="1" customHeight="1" s="34">
      <c r="A13" s="1645" t="n">
        <v>2020</v>
      </c>
      <c r="B13" s="2122">
        <f>SUM(C13:T13)</f>
        <v/>
      </c>
      <c r="C13" s="2075" t="n">
        <v>0</v>
      </c>
      <c r="D13" s="2123" t="n">
        <v>0</v>
      </c>
      <c r="E13" s="2123" t="n">
        <v>7</v>
      </c>
      <c r="F13" s="2075" t="n">
        <v>0</v>
      </c>
      <c r="G13" s="2123" t="n">
        <v>1</v>
      </c>
      <c r="H13" s="2075" t="n">
        <v>0</v>
      </c>
      <c r="I13" s="2075" t="n">
        <v>6</v>
      </c>
      <c r="J13" s="2123" t="n">
        <v>0</v>
      </c>
      <c r="K13" s="2123" t="n">
        <v>12</v>
      </c>
      <c r="L13" s="2123" t="n">
        <v>0</v>
      </c>
      <c r="M13" s="2075" t="n">
        <v>0</v>
      </c>
      <c r="N13" s="2075" t="n">
        <v>0</v>
      </c>
      <c r="O13" s="2075" t="n">
        <v>1</v>
      </c>
      <c r="P13" s="2123" t="n">
        <v>1</v>
      </c>
      <c r="Q13" s="2123" t="n">
        <v>6</v>
      </c>
      <c r="R13" s="2123" t="n">
        <v>0</v>
      </c>
      <c r="S13" s="2123" t="n">
        <v>0</v>
      </c>
      <c r="T13" s="2124" t="n">
        <v>1</v>
      </c>
      <c r="U13" s="664" t="n">
        <v>2020</v>
      </c>
    </row>
    <row r="14" ht="24.95" customFormat="1" customHeight="1" s="34">
      <c r="A14" s="1645" t="n">
        <v>2021</v>
      </c>
      <c r="B14" s="2122">
        <f>SUM(C14:T14)</f>
        <v/>
      </c>
      <c r="C14" s="2075" t="n">
        <v>0</v>
      </c>
      <c r="D14" s="2075" t="n">
        <v>0</v>
      </c>
      <c r="E14" s="2075" t="n">
        <v>6</v>
      </c>
      <c r="F14" s="2075" t="n">
        <v>0</v>
      </c>
      <c r="G14" s="2075" t="n">
        <v>1</v>
      </c>
      <c r="H14" s="2075" t="n">
        <v>0</v>
      </c>
      <c r="I14" s="2075" t="n">
        <v>6</v>
      </c>
      <c r="J14" s="2075" t="n">
        <v>0</v>
      </c>
      <c r="K14" s="2075" t="n">
        <v>9</v>
      </c>
      <c r="L14" s="2075" t="n">
        <v>1</v>
      </c>
      <c r="M14" s="2075" t="n">
        <v>0</v>
      </c>
      <c r="N14" s="2075" t="n">
        <v>0</v>
      </c>
      <c r="O14" s="2075" t="n">
        <v>1</v>
      </c>
      <c r="P14" s="2075" t="n">
        <v>1</v>
      </c>
      <c r="Q14" s="2075" t="n">
        <v>5</v>
      </c>
      <c r="R14" s="2075" t="n">
        <v>0</v>
      </c>
      <c r="S14" s="2075" t="n">
        <v>0</v>
      </c>
      <c r="T14" s="2125">
        <f>SUM(T18:T25)</f>
        <v/>
      </c>
      <c r="U14" s="1645" t="n">
        <v>2021</v>
      </c>
    </row>
    <row r="15" ht="24.95" customFormat="1" customHeight="1" s="34">
      <c r="A15" s="1645" t="n">
        <v>2022</v>
      </c>
      <c r="B15" s="2122">
        <f>SUM(C15:T15)</f>
        <v/>
      </c>
      <c r="C15" s="2075" t="n">
        <v>0</v>
      </c>
      <c r="D15" s="2075" t="n">
        <v>0</v>
      </c>
      <c r="E15" s="2075" t="n">
        <v>6</v>
      </c>
      <c r="F15" s="2075" t="n">
        <v>0</v>
      </c>
      <c r="G15" s="2075" t="n">
        <v>1</v>
      </c>
      <c r="H15" s="2075" t="n">
        <v>0</v>
      </c>
      <c r="I15" s="2075" t="n">
        <v>6</v>
      </c>
      <c r="J15" s="2075" t="n">
        <v>0</v>
      </c>
      <c r="K15" s="2075" t="n">
        <v>11</v>
      </c>
      <c r="L15" s="2075" t="n">
        <v>0</v>
      </c>
      <c r="M15" s="2075" t="n">
        <v>0</v>
      </c>
      <c r="N15" s="2075" t="n">
        <v>0</v>
      </c>
      <c r="O15" s="2075" t="n">
        <v>0</v>
      </c>
      <c r="P15" s="2075" t="n">
        <v>1</v>
      </c>
      <c r="Q15" s="2075" t="n">
        <v>3</v>
      </c>
      <c r="R15" s="2075" t="n">
        <v>0</v>
      </c>
      <c r="S15" s="2075" t="n">
        <v>0</v>
      </c>
      <c r="T15" s="2125" t="n">
        <v>0</v>
      </c>
      <c r="U15" s="1645" t="n">
        <v>2022</v>
      </c>
    </row>
    <row r="16" ht="24.95" customFormat="1" customHeight="1" s="34">
      <c r="A16" s="1645" t="n">
        <v>2023</v>
      </c>
      <c r="B16" s="2122">
        <f>SUM(C16:T16)</f>
        <v/>
      </c>
      <c r="C16" s="2075" t="n">
        <v>0</v>
      </c>
      <c r="D16" s="2075" t="n">
        <v>0</v>
      </c>
      <c r="E16" s="2075" t="n">
        <v>5</v>
      </c>
      <c r="F16" s="2075" t="n">
        <v>0</v>
      </c>
      <c r="G16" s="2075" t="n">
        <v>1</v>
      </c>
      <c r="H16" s="2075" t="n">
        <v>0</v>
      </c>
      <c r="I16" s="2075" t="n">
        <v>6</v>
      </c>
      <c r="J16" s="2075" t="n">
        <v>0</v>
      </c>
      <c r="K16" s="2075" t="n">
        <v>14</v>
      </c>
      <c r="L16" s="2075" t="n">
        <v>1</v>
      </c>
      <c r="M16" s="2075" t="n">
        <v>0</v>
      </c>
      <c r="N16" s="2075" t="n">
        <v>0</v>
      </c>
      <c r="O16" s="2075" t="n">
        <v>1</v>
      </c>
      <c r="P16" s="2075" t="n">
        <v>1</v>
      </c>
      <c r="Q16" s="2075" t="n">
        <v>3</v>
      </c>
      <c r="R16" s="2075" t="n">
        <v>0</v>
      </c>
      <c r="S16" s="2075" t="n">
        <v>0</v>
      </c>
      <c r="T16" s="2125" t="n">
        <v>0</v>
      </c>
      <c r="U16" s="1645" t="n">
        <v>2023</v>
      </c>
    </row>
    <row r="17" ht="24.95" customFormat="1" customHeight="1" s="5">
      <c r="A17" s="1043" t="n">
        <v>2024</v>
      </c>
      <c r="B17" s="2126">
        <f>SUM(B19:B26)</f>
        <v/>
      </c>
      <c r="C17" s="2078">
        <f>SUM(C19:C26)</f>
        <v/>
      </c>
      <c r="D17" s="2078">
        <f>SUM(D19:D26)</f>
        <v/>
      </c>
      <c r="E17" s="2078">
        <f>SUM(E19:E26)</f>
        <v/>
      </c>
      <c r="F17" s="2078">
        <f>SUM(F19:F26)</f>
        <v/>
      </c>
      <c r="G17" s="2078">
        <f>SUM(G19:G26)</f>
        <v/>
      </c>
      <c r="H17" s="2078">
        <f>SUM(H19:H26)</f>
        <v/>
      </c>
      <c r="I17" s="2078">
        <f>SUM(I19:I26)</f>
        <v/>
      </c>
      <c r="J17" s="2078">
        <f>SUM(J19:J26)</f>
        <v/>
      </c>
      <c r="K17" s="2078">
        <f>SUM(K19:K26)</f>
        <v/>
      </c>
      <c r="L17" s="2078">
        <f>SUM(L19:L26)</f>
        <v/>
      </c>
      <c r="M17" s="2078">
        <f>SUM(M19:M26)</f>
        <v/>
      </c>
      <c r="N17" s="2078">
        <f>SUM(N19:N26)</f>
        <v/>
      </c>
      <c r="O17" s="2078">
        <f>SUM(O19:O26)</f>
        <v/>
      </c>
      <c r="P17" s="2078">
        <f>SUM(P19:P26)</f>
        <v/>
      </c>
      <c r="Q17" s="2078">
        <f>SUM(Q19:Q26)</f>
        <v/>
      </c>
      <c r="R17" s="2078">
        <f>SUM(R19:R26)</f>
        <v/>
      </c>
      <c r="S17" s="2078">
        <f>SUM(S19:S26)</f>
        <v/>
      </c>
      <c r="T17" s="2127">
        <f>SUM(T19:T26)</f>
        <v/>
      </c>
      <c r="U17" s="1043" t="n">
        <v>2024</v>
      </c>
    </row>
    <row r="18" ht="21.75" customFormat="1" customHeight="1" s="34">
      <c r="A18" s="1645" t="n"/>
      <c r="B18" s="2128" t="n"/>
      <c r="C18" s="2075" t="n"/>
      <c r="D18" s="2075" t="n"/>
      <c r="E18" s="2075" t="n"/>
      <c r="F18" s="2075" t="n"/>
      <c r="G18" s="2075" t="n"/>
      <c r="H18" s="2075" t="n"/>
      <c r="I18" s="2075" t="n"/>
      <c r="J18" s="2075" t="n"/>
      <c r="K18" s="2075" t="n"/>
      <c r="L18" s="2075" t="n"/>
      <c r="M18" s="2075" t="n"/>
      <c r="N18" s="2075" t="n"/>
      <c r="O18" s="2075" t="n"/>
      <c r="P18" s="2075" t="n"/>
      <c r="Q18" s="2075" t="n"/>
      <c r="R18" s="2075" t="n"/>
      <c r="S18" s="2075" t="n"/>
      <c r="T18" s="2125" t="n"/>
    </row>
    <row r="19" ht="21.75" customFormat="1" customHeight="1" s="34">
      <c r="A19" s="1604" t="inlineStr">
        <is>
          <t>대가야읍</t>
        </is>
      </c>
      <c r="B19" s="2129">
        <f>SUM(C19:T19)</f>
        <v/>
      </c>
      <c r="C19" s="2130" t="n">
        <v>0</v>
      </c>
      <c r="D19" s="2130" t="n">
        <v>0</v>
      </c>
      <c r="E19" s="2130" t="n">
        <v>0</v>
      </c>
      <c r="F19" s="2130" t="n">
        <v>0</v>
      </c>
      <c r="G19" s="2130" t="n">
        <v>0</v>
      </c>
      <c r="H19" s="2130" t="n">
        <v>0</v>
      </c>
      <c r="I19" s="2130" t="n">
        <v>0</v>
      </c>
      <c r="J19" s="2130" t="n">
        <v>0</v>
      </c>
      <c r="K19" s="2130" t="n">
        <v>2</v>
      </c>
      <c r="L19" s="2130" t="n">
        <v>0</v>
      </c>
      <c r="M19" s="2130" t="n">
        <v>0</v>
      </c>
      <c r="N19" s="2130" t="n">
        <v>0</v>
      </c>
      <c r="O19" s="2130" t="n">
        <v>0</v>
      </c>
      <c r="P19" s="2130" t="n">
        <v>0</v>
      </c>
      <c r="Q19" s="2130" t="n">
        <v>0</v>
      </c>
      <c r="R19" s="2131" t="n">
        <v>0</v>
      </c>
      <c r="S19" s="2131" t="n">
        <v>0</v>
      </c>
      <c r="T19" s="2132" t="n">
        <v>0</v>
      </c>
      <c r="U19" s="939" t="inlineStr">
        <is>
          <t>Daegaya-eup</t>
        </is>
      </c>
    </row>
    <row r="20" ht="21.75" customFormat="1" customHeight="1" s="34">
      <c r="A20" s="1604" t="inlineStr">
        <is>
          <t>덕 곡 면</t>
        </is>
      </c>
      <c r="B20" s="2129">
        <f>SUM(C20:T20)</f>
        <v/>
      </c>
      <c r="C20" s="2131" t="n">
        <v>0</v>
      </c>
      <c r="D20" s="2131" t="n">
        <v>0</v>
      </c>
      <c r="E20" s="2131" t="n">
        <v>1</v>
      </c>
      <c r="F20" s="2130" t="n">
        <v>0</v>
      </c>
      <c r="G20" s="2130" t="n">
        <v>0</v>
      </c>
      <c r="H20" s="2130" t="n">
        <v>0</v>
      </c>
      <c r="I20" s="2130" t="n">
        <v>1</v>
      </c>
      <c r="J20" s="2130" t="n">
        <v>0</v>
      </c>
      <c r="K20" s="2131" t="n">
        <v>1</v>
      </c>
      <c r="L20" s="2131" t="n">
        <v>0</v>
      </c>
      <c r="M20" s="2131" t="n">
        <v>0</v>
      </c>
      <c r="N20" s="2130" t="n">
        <v>0</v>
      </c>
      <c r="O20" s="2130" t="n">
        <v>0</v>
      </c>
      <c r="P20" s="2130" t="n">
        <v>0</v>
      </c>
      <c r="Q20" s="2131" t="n">
        <v>0</v>
      </c>
      <c r="R20" s="2131" t="n">
        <v>0</v>
      </c>
      <c r="S20" s="2131" t="n">
        <v>0</v>
      </c>
      <c r="T20" s="2132" t="n">
        <v>0</v>
      </c>
      <c r="U20" s="939" t="inlineStr">
        <is>
          <t>Deokgok-myeon</t>
        </is>
      </c>
    </row>
    <row r="21" ht="21.75" customFormat="1" customHeight="1" s="34">
      <c r="A21" s="1604" t="inlineStr">
        <is>
          <t>운 수 면</t>
        </is>
      </c>
      <c r="B21" s="2129">
        <f>SUM(C21:T21)</f>
        <v/>
      </c>
      <c r="C21" s="2131" t="n">
        <v>0</v>
      </c>
      <c r="D21" s="2131" t="n">
        <v>0</v>
      </c>
      <c r="E21" s="2131" t="n">
        <v>0</v>
      </c>
      <c r="F21" s="2130" t="n">
        <v>0</v>
      </c>
      <c r="G21" s="2130" t="n">
        <v>0</v>
      </c>
      <c r="H21" s="2130" t="n">
        <v>0</v>
      </c>
      <c r="I21" s="2130" t="n">
        <v>1</v>
      </c>
      <c r="J21" s="2130" t="n">
        <v>0</v>
      </c>
      <c r="K21" s="2131" t="n">
        <v>0</v>
      </c>
      <c r="L21" s="2131" t="n">
        <v>0</v>
      </c>
      <c r="M21" s="2131" t="n">
        <v>0</v>
      </c>
      <c r="N21" s="2130" t="n">
        <v>0</v>
      </c>
      <c r="O21" s="2130" t="n">
        <v>0</v>
      </c>
      <c r="P21" s="2130" t="n">
        <v>0</v>
      </c>
      <c r="Q21" s="2131" t="n">
        <v>1</v>
      </c>
      <c r="R21" s="2131" t="n">
        <v>0</v>
      </c>
      <c r="S21" s="2131" t="n">
        <v>0</v>
      </c>
      <c r="T21" s="2132" t="n">
        <v>0</v>
      </c>
      <c r="U21" s="939" t="inlineStr">
        <is>
          <t>Unsu-myeon</t>
        </is>
      </c>
    </row>
    <row r="22" ht="21.75" customFormat="1" customHeight="1" s="34">
      <c r="A22" s="1604" t="inlineStr">
        <is>
          <t>성 산 면</t>
        </is>
      </c>
      <c r="B22" s="2129">
        <f>SUM(C22:T22)</f>
        <v/>
      </c>
      <c r="C22" s="2131" t="n">
        <v>0</v>
      </c>
      <c r="D22" s="2131" t="n">
        <v>0</v>
      </c>
      <c r="E22" s="2131" t="n">
        <v>0</v>
      </c>
      <c r="F22" s="2130" t="n">
        <v>0</v>
      </c>
      <c r="G22" s="2130" t="n">
        <v>0</v>
      </c>
      <c r="H22" s="2130" t="n">
        <v>0</v>
      </c>
      <c r="I22" s="2130" t="n">
        <v>1</v>
      </c>
      <c r="J22" s="2130" t="n">
        <v>0</v>
      </c>
      <c r="K22" s="2131" t="n">
        <v>1</v>
      </c>
      <c r="L22" s="2131" t="n">
        <v>0</v>
      </c>
      <c r="M22" s="2131" t="n">
        <v>0</v>
      </c>
      <c r="N22" s="2130" t="n">
        <v>0</v>
      </c>
      <c r="O22" s="2130" t="n">
        <v>1</v>
      </c>
      <c r="P22" s="2130" t="n">
        <v>0</v>
      </c>
      <c r="Q22" s="2131" t="n">
        <v>0</v>
      </c>
      <c r="R22" s="2131" t="n">
        <v>0</v>
      </c>
      <c r="S22" s="2131" t="n">
        <v>0</v>
      </c>
      <c r="T22" s="2132" t="n">
        <v>0</v>
      </c>
      <c r="U22" s="939" t="inlineStr">
        <is>
          <t>Seongsan-myeon</t>
        </is>
      </c>
    </row>
    <row r="23" ht="21.75" customFormat="1" customHeight="1" s="34">
      <c r="A23" s="1604" t="inlineStr">
        <is>
          <t>다 산 면</t>
        </is>
      </c>
      <c r="B23" s="2129">
        <f>SUM(C23:T23)</f>
        <v/>
      </c>
      <c r="C23" s="2131" t="n">
        <v>0</v>
      </c>
      <c r="D23" s="2131" t="n">
        <v>0</v>
      </c>
      <c r="E23" s="2131" t="n">
        <v>1</v>
      </c>
      <c r="F23" s="2130" t="n">
        <v>0</v>
      </c>
      <c r="G23" s="2130" t="n">
        <v>0</v>
      </c>
      <c r="H23" s="2130" t="n">
        <v>0</v>
      </c>
      <c r="I23" s="2130" t="n">
        <v>0</v>
      </c>
      <c r="J23" s="2130" t="n">
        <v>0</v>
      </c>
      <c r="K23" s="2131" t="n">
        <v>4</v>
      </c>
      <c r="L23" s="2131" t="n">
        <v>0</v>
      </c>
      <c r="M23" s="2131" t="n">
        <v>0</v>
      </c>
      <c r="N23" s="2130" t="n">
        <v>0</v>
      </c>
      <c r="O23" s="2130" t="n">
        <v>0</v>
      </c>
      <c r="P23" s="2130" t="n">
        <v>1</v>
      </c>
      <c r="Q23" s="2131" t="n">
        <v>0</v>
      </c>
      <c r="R23" s="2131" t="n">
        <v>0</v>
      </c>
      <c r="S23" s="2131" t="n">
        <v>0</v>
      </c>
      <c r="T23" s="2132" t="n">
        <v>0</v>
      </c>
      <c r="U23" s="939" t="inlineStr">
        <is>
          <t>Dasan-myeon</t>
        </is>
      </c>
    </row>
    <row r="24" ht="21.75" customFormat="1" customHeight="1" s="34">
      <c r="A24" s="1604" t="inlineStr">
        <is>
          <t>개 진 면</t>
        </is>
      </c>
      <c r="B24" s="2129">
        <f>SUM(C24:T24)</f>
        <v/>
      </c>
      <c r="C24" s="2131" t="n">
        <v>0</v>
      </c>
      <c r="D24" s="2131" t="n">
        <v>0</v>
      </c>
      <c r="E24" s="2131" t="n">
        <v>0</v>
      </c>
      <c r="F24" s="2130" t="n">
        <v>0</v>
      </c>
      <c r="G24" s="2130" t="n">
        <v>0</v>
      </c>
      <c r="H24" s="2130" t="n">
        <v>0</v>
      </c>
      <c r="I24" s="2130" t="n">
        <v>1</v>
      </c>
      <c r="J24" s="2130" t="n">
        <v>0</v>
      </c>
      <c r="K24" s="2131" t="n">
        <v>2</v>
      </c>
      <c r="L24" s="2131" t="n">
        <v>0</v>
      </c>
      <c r="M24" s="2131" t="n">
        <v>0</v>
      </c>
      <c r="N24" s="2130" t="n">
        <v>0</v>
      </c>
      <c r="O24" s="2130" t="n">
        <v>0</v>
      </c>
      <c r="P24" s="2130" t="n">
        <v>0</v>
      </c>
      <c r="Q24" s="2131" t="n">
        <v>1</v>
      </c>
      <c r="R24" s="2131" t="n">
        <v>0</v>
      </c>
      <c r="S24" s="2131" t="n">
        <v>0</v>
      </c>
      <c r="T24" s="2132" t="n">
        <v>0</v>
      </c>
      <c r="U24" s="939" t="inlineStr">
        <is>
          <t>Gaejin-myeon</t>
        </is>
      </c>
    </row>
    <row r="25" ht="21.75" customFormat="1" customHeight="1" s="34">
      <c r="A25" s="1604" t="inlineStr">
        <is>
          <t>우 곡 면</t>
        </is>
      </c>
      <c r="B25" s="2129">
        <f>SUM(C25:T25)</f>
        <v/>
      </c>
      <c r="C25" s="2131" t="n">
        <v>0</v>
      </c>
      <c r="D25" s="2131" t="n">
        <v>0</v>
      </c>
      <c r="E25" s="2131" t="n">
        <v>1</v>
      </c>
      <c r="F25" s="2130" t="n">
        <v>0</v>
      </c>
      <c r="G25" s="2130" t="n">
        <v>0</v>
      </c>
      <c r="H25" s="2130" t="n">
        <v>0</v>
      </c>
      <c r="I25" s="2130" t="n">
        <v>1</v>
      </c>
      <c r="J25" s="2130" t="n">
        <v>0</v>
      </c>
      <c r="K25" s="2131" t="n">
        <v>2</v>
      </c>
      <c r="L25" s="2131" t="n">
        <v>0</v>
      </c>
      <c r="M25" s="2131" t="n">
        <v>0</v>
      </c>
      <c r="N25" s="2130" t="n">
        <v>0</v>
      </c>
      <c r="O25" s="2130" t="n">
        <v>0</v>
      </c>
      <c r="P25" s="2130" t="n">
        <v>0</v>
      </c>
      <c r="Q25" s="2131" t="n">
        <v>0</v>
      </c>
      <c r="R25" s="2131" t="n">
        <v>0</v>
      </c>
      <c r="S25" s="2131" t="n">
        <v>0</v>
      </c>
      <c r="T25" s="2132" t="n">
        <v>0</v>
      </c>
      <c r="U25" s="939" t="inlineStr">
        <is>
          <t>Ugok-myeon</t>
        </is>
      </c>
    </row>
    <row r="26" ht="21.75" customFormat="1" customHeight="1" s="34" thickBot="1">
      <c r="A26" s="701" t="inlineStr">
        <is>
          <t>쌍 림 면</t>
        </is>
      </c>
      <c r="B26" s="2129">
        <f>SUM(C26:T26)</f>
        <v/>
      </c>
      <c r="C26" s="2131" t="n">
        <v>0</v>
      </c>
      <c r="D26" s="2131" t="n">
        <v>0</v>
      </c>
      <c r="E26" s="2131" t="n">
        <v>1</v>
      </c>
      <c r="F26" s="2131" t="n">
        <v>0</v>
      </c>
      <c r="G26" s="2131" t="n">
        <v>1</v>
      </c>
      <c r="H26" s="2131" t="n">
        <v>0</v>
      </c>
      <c r="I26" s="2130" t="n">
        <v>0</v>
      </c>
      <c r="J26" s="2130" t="n">
        <v>0</v>
      </c>
      <c r="K26" s="2133" t="n">
        <v>3</v>
      </c>
      <c r="L26" s="2131" t="n">
        <v>0</v>
      </c>
      <c r="M26" s="2131" t="n">
        <v>0</v>
      </c>
      <c r="N26" s="2134" t="n">
        <v>0</v>
      </c>
      <c r="O26" s="2134" t="n">
        <v>0</v>
      </c>
      <c r="P26" s="2134" t="n">
        <v>0</v>
      </c>
      <c r="Q26" s="2133" t="n">
        <v>0</v>
      </c>
      <c r="R26" s="2133" t="n">
        <v>0</v>
      </c>
      <c r="S26" s="2133" t="n">
        <v>0</v>
      </c>
      <c r="T26" s="2135" t="n">
        <v>0</v>
      </c>
      <c r="U26" s="942" t="inlineStr">
        <is>
          <t>Ssangnim-myeon</t>
        </is>
      </c>
    </row>
    <row r="27" ht="15" customHeight="1">
      <c r="A27" s="158" t="inlineStr">
        <is>
          <t>자료 : 보건소</t>
        </is>
      </c>
      <c r="B27" s="158" t="n"/>
      <c r="C27" s="158" t="n"/>
      <c r="D27" s="158" t="n"/>
      <c r="E27" s="158" t="n"/>
      <c r="F27" s="158" t="n"/>
      <c r="G27" s="158" t="n"/>
      <c r="H27" s="158" t="n"/>
      <c r="I27" s="158" t="n"/>
      <c r="J27" s="158" t="n"/>
      <c r="K27" s="158" t="n"/>
      <c r="L27" s="158" t="n"/>
      <c r="M27" s="158" t="n"/>
      <c r="R27" s="1502" t="n"/>
    </row>
    <row r="28" ht="15" customHeight="1">
      <c r="A28" s="34" t="inlineStr">
        <is>
          <t>주 : 정원기준</t>
        </is>
      </c>
      <c r="B28" s="34" t="n"/>
      <c r="C28" s="34" t="n"/>
      <c r="D28" s="34" t="n"/>
      <c r="E28" s="34" t="n"/>
      <c r="F28" s="34" t="n"/>
      <c r="G28" s="34" t="n"/>
      <c r="H28" s="34" t="n"/>
      <c r="I28" s="34" t="n"/>
      <c r="J28" s="34" t="n"/>
      <c r="K28" s="34" t="n"/>
      <c r="L28" s="34" t="n"/>
      <c r="M28" s="34" t="n"/>
      <c r="R28" s="1502" t="n"/>
    </row>
    <row r="29" ht="15" customHeight="1">
      <c r="A29" s="34" t="inlineStr">
        <is>
          <t xml:space="preserve">   "합계"의 세부항목 "남/여" 구분 삭제</t>
        </is>
      </c>
      <c r="B29" s="34" t="n"/>
      <c r="C29" s="34" t="n"/>
      <c r="D29" s="34" t="n"/>
      <c r="E29" s="34" t="n"/>
      <c r="F29" s="34" t="n"/>
      <c r="G29" s="34" t="n"/>
      <c r="H29" s="34" t="n"/>
      <c r="I29" s="34" t="n"/>
      <c r="J29" s="34" t="n"/>
      <c r="K29" s="34" t="n"/>
      <c r="L29" s="34" t="n"/>
      <c r="M29" s="34" t="n"/>
      <c r="R29" s="1502" t="n"/>
    </row>
    <row r="30" ht="15" customHeight="1">
      <c r="A30" s="34" t="inlineStr">
        <is>
          <t xml:space="preserve">   2019년 이후 면허 자격종별과 면허 자격증별 외로 구분하던 것을 소장, 의사, 치과의사, ~ , 기능직 등으로 분리</t>
        </is>
      </c>
      <c r="B30" s="2080" t="n"/>
    </row>
    <row r="31" ht="15" customHeight="1"/>
  </sheetData>
  <mergeCells count="28">
    <mergeCell ref="B7:B12"/>
    <mergeCell ref="C8:C12"/>
    <mergeCell ref="I8:I12"/>
    <mergeCell ref="L7:L12"/>
    <mergeCell ref="M8:M12"/>
    <mergeCell ref="O8:O12"/>
    <mergeCell ref="B6:T6"/>
    <mergeCell ref="A3:U3"/>
    <mergeCell ref="F7:G7"/>
    <mergeCell ref="D8:D12"/>
    <mergeCell ref="R7:R12"/>
    <mergeCell ref="S7:S12"/>
    <mergeCell ref="C7:E7"/>
    <mergeCell ref="H8:H12"/>
    <mergeCell ref="A4:U4"/>
    <mergeCell ref="H7:I7"/>
    <mergeCell ref="E8:E12"/>
    <mergeCell ref="G8:G12"/>
    <mergeCell ref="J7:J12"/>
    <mergeCell ref="U6:U12"/>
    <mergeCell ref="T7:T12"/>
    <mergeCell ref="M7:P7"/>
    <mergeCell ref="K7:K12"/>
    <mergeCell ref="P8:P12"/>
    <mergeCell ref="F8:F12"/>
    <mergeCell ref="N8:N12"/>
    <mergeCell ref="A6:A12"/>
    <mergeCell ref="Q7:Q12"/>
  </mergeCells>
  <pageMargins left="0.63" right="0.68" top="0.7480314960629921" bottom="0.984251968503937" header="0.5118110236220472" footer="0.5118110236220472"/>
  <pageSetup orientation="portrait" paperSize="9" scale="44" horizontalDpi="300" verticalDpi="300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W15"/>
  <sheetViews>
    <sheetView showGridLines="0" view="pageBreakPreview" topLeftCell="A2" zoomScale="85" zoomScaleNormal="100" zoomScaleSheetLayoutView="85" workbookViewId="0">
      <selection activeCell="P41" sqref="P40:P41"/>
    </sheetView>
  </sheetViews>
  <sheetFormatPr baseColWidth="8" defaultRowHeight="11.25"/>
  <cols>
    <col width="8.5546875" customWidth="1" style="34" min="1" max="1"/>
    <col width="8.77734375" customWidth="1" style="34" min="2" max="6"/>
    <col width="8.77734375" customWidth="1" style="34" min="7" max="7"/>
    <col width="8.77734375" customWidth="1" style="34" min="8" max="12"/>
    <col width="8.88671875" customWidth="1" style="34" min="13" max="16384"/>
  </cols>
  <sheetData>
    <row r="1" ht="15" customFormat="1" customHeight="1" s="34">
      <c r="A1" s="34" t="inlineStr">
        <is>
          <t>ⅩⅡ. 보건 및 사회보장</t>
        </is>
      </c>
      <c r="G1" s="34" t="n"/>
      <c r="L1" s="1502" t="n"/>
      <c r="W1" s="1502" t="inlineStr">
        <is>
          <t>ⅩⅡ. Health and Social Security</t>
        </is>
      </c>
    </row>
    <row r="2" ht="15" customFormat="1" customHeight="1" s="34">
      <c r="A2" s="34" t="n"/>
      <c r="G2" s="34" t="n"/>
      <c r="L2" s="1502" t="n"/>
    </row>
    <row r="3" ht="24.95" customFormat="1" customHeight="1" s="317">
      <c r="A3" s="1397" t="inlineStr">
        <is>
          <t>5. 의약품 등 제조업소 및 판매업소</t>
        </is>
      </c>
    </row>
    <row r="4" ht="24.95" customFormat="1" customHeight="1" s="317">
      <c r="A4" s="1122" t="inlineStr">
        <is>
          <t>5. Manufacturers and Dealers of Drugs, Medical Devices, Cosmetics, Etc.</t>
        </is>
      </c>
    </row>
    <row r="5" ht="15" customFormat="1" customHeight="1" s="34" thickBot="1">
      <c r="A5" s="1997" t="inlineStr">
        <is>
          <t>단위 : 개소</t>
        </is>
      </c>
      <c r="B5" s="1645" t="n"/>
      <c r="C5" s="1645" t="n"/>
      <c r="D5" s="1645" t="n"/>
      <c r="E5" s="1645" t="n"/>
      <c r="F5" s="1645" t="n"/>
      <c r="G5" s="1645" t="n"/>
      <c r="H5" s="1645" t="n"/>
      <c r="I5" s="1645" t="n"/>
      <c r="L5" s="1502" t="n"/>
      <c r="W5" s="1502" t="inlineStr">
        <is>
          <t>Unit : establishment</t>
        </is>
      </c>
    </row>
    <row r="6" ht="21" customFormat="1" customHeight="1" s="34">
      <c r="A6" s="1138" t="inlineStr">
        <is>
          <t>연 별
Year</t>
        </is>
      </c>
      <c r="B6" s="1955" t="inlineStr">
        <is>
          <t>제조업소  Number of manufacturers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2136" t="inlineStr">
        <is>
          <t>판 매 업 소 Number of dealers</t>
        </is>
      </c>
      <c r="N6" s="2098" t="n"/>
      <c r="O6" s="2098" t="n"/>
      <c r="P6" s="2098" t="n"/>
      <c r="Q6" s="2098" t="n"/>
      <c r="R6" s="2098" t="n"/>
      <c r="S6" s="2098" t="n"/>
      <c r="T6" s="2098" t="n"/>
      <c r="U6" s="2098" t="n"/>
      <c r="V6" s="2098" t="n"/>
      <c r="W6" s="2137" t="n"/>
    </row>
    <row r="7" ht="21" customFormat="1" customHeight="1" s="34">
      <c r="A7" s="2138" t="n"/>
      <c r="B7" s="1673" t="n"/>
      <c r="C7" s="2086" t="n"/>
      <c r="D7" s="1480" t="inlineStr">
        <is>
          <t>의 약 품
Drugs</t>
        </is>
      </c>
      <c r="E7" s="2139" t="n"/>
      <c r="F7" s="1480" t="inlineStr">
        <is>
          <t>의약외품
Quasi drugs</t>
        </is>
      </c>
      <c r="G7" s="2139" t="n"/>
      <c r="H7" s="1480" t="inlineStr">
        <is>
          <t>화 장 품
Cosmetics</t>
        </is>
      </c>
      <c r="I7" s="2140" t="n"/>
      <c r="J7" s="2139" t="n"/>
      <c r="K7" s="1232" t="inlineStr">
        <is>
          <t>의료기기
Medical devices</t>
        </is>
      </c>
      <c r="L7" s="2140" t="n"/>
      <c r="M7" s="1611" t="n"/>
      <c r="N7" s="1474" t="inlineStr">
        <is>
          <t>약 국
Pharm
acies</t>
        </is>
      </c>
      <c r="O7" s="1474" t="inlineStr">
        <is>
          <t>한약국
Dispensary of Oriental medicine</t>
        </is>
      </c>
      <c r="P7" s="1474" t="inlineStr">
        <is>
          <t>약업사
Drug
gists</t>
        </is>
      </c>
      <c r="Q7" s="1474" t="inlineStr">
        <is>
          <t>의약품
도매상
Whole-salers</t>
        </is>
      </c>
      <c r="R7" s="1474" t="inlineStr">
        <is>
          <t>한약도매상
Oriental
medicine wholesalers</t>
        </is>
      </c>
      <c r="S7" s="1474" t="inlineStr">
        <is>
          <t>한약업사
Oriental
medicine dealers</t>
        </is>
      </c>
      <c r="T7" s="2141" t="inlineStr">
        <is>
          <t>매약상
Dealers of rest
ricted
drugs</t>
        </is>
      </c>
      <c r="U7" s="2141" t="inlineStr">
        <is>
          <t>의료기기
판매업
Medical
device sales</t>
        </is>
      </c>
      <c r="V7" s="2141" t="inlineStr">
        <is>
          <t>의료기기
임대업
Medical
device leasing</t>
        </is>
      </c>
      <c r="W7" s="1130" t="inlineStr">
        <is>
          <t>의료기기
수리업
Medical device repairers</t>
        </is>
      </c>
    </row>
    <row r="8" ht="21" customFormat="1" customHeight="1" s="34">
      <c r="A8" s="2138" t="n"/>
      <c r="B8" s="2066" t="n"/>
      <c r="C8" s="2086" t="n"/>
      <c r="D8" s="2102" t="n"/>
      <c r="E8" s="2086" t="n"/>
      <c r="F8" s="2102" t="n"/>
      <c r="G8" s="2086" t="n"/>
      <c r="H8" s="2102" t="n"/>
      <c r="J8" s="2086" t="n"/>
      <c r="K8" s="2102" t="n"/>
      <c r="M8" s="2119" t="n"/>
      <c r="N8" s="2064" t="n"/>
      <c r="O8" s="2064" t="n"/>
      <c r="P8" s="2064" t="n"/>
      <c r="Q8" s="2064" t="n"/>
      <c r="R8" s="2064" t="n"/>
      <c r="S8" s="2064" t="n"/>
      <c r="T8" s="2064" t="n"/>
      <c r="U8" s="2064" t="n"/>
      <c r="V8" s="2064" t="n"/>
      <c r="W8" s="2142" t="n"/>
    </row>
    <row r="9" ht="21" customFormat="1" customHeight="1" s="34">
      <c r="A9" s="2143" t="n"/>
      <c r="B9" s="2144" t="n"/>
      <c r="C9" s="2103" t="n"/>
      <c r="D9" s="2121" t="n"/>
      <c r="E9" s="2103" t="n"/>
      <c r="F9" s="2121" t="n"/>
      <c r="G9" s="2103" t="n"/>
      <c r="H9" s="2121" t="n"/>
      <c r="I9" s="2067" t="n"/>
      <c r="J9" s="2103" t="n"/>
      <c r="K9" s="2121" t="n"/>
      <c r="L9" s="2067" t="n"/>
      <c r="M9" s="2120" t="n"/>
      <c r="N9" s="2069" t="n"/>
      <c r="O9" s="2069" t="n"/>
      <c r="P9" s="2069" t="n"/>
      <c r="Q9" s="2069" t="n"/>
      <c r="R9" s="2069" t="n"/>
      <c r="S9" s="2069" t="n"/>
      <c r="T9" s="2070" t="n"/>
      <c r="U9" s="2070" t="n"/>
      <c r="V9" s="2070" t="n"/>
      <c r="W9" s="2145" t="n"/>
    </row>
    <row r="10" ht="36" customFormat="1" customHeight="1" s="411">
      <c r="A10" s="943" t="n">
        <v>2020</v>
      </c>
      <c r="B10" s="2088" t="n"/>
      <c r="C10" s="2089" t="n">
        <v>13</v>
      </c>
      <c r="D10" s="2089" t="n"/>
      <c r="E10" s="2089" t="n">
        <v>1</v>
      </c>
      <c r="F10" s="2089" t="n"/>
      <c r="G10" s="2089" t="n">
        <v>7</v>
      </c>
      <c r="H10" s="2146" t="n">
        <v>3</v>
      </c>
      <c r="I10" s="2147" t="n"/>
      <c r="J10" s="2147" t="n"/>
      <c r="K10" s="2148" t="n">
        <v>2</v>
      </c>
      <c r="L10" s="2073" t="n"/>
      <c r="M10" s="2149" t="n">
        <v>34</v>
      </c>
      <c r="N10" s="2150" t="n">
        <v>11</v>
      </c>
      <c r="O10" s="2150" t="n">
        <v>0</v>
      </c>
      <c r="P10" s="2150" t="n">
        <v>1</v>
      </c>
      <c r="Q10" s="2150" t="n">
        <v>1</v>
      </c>
      <c r="R10" s="2150" t="n">
        <v>0</v>
      </c>
      <c r="S10" s="2150" t="n">
        <v>2</v>
      </c>
      <c r="T10" s="2150" t="n">
        <v>0</v>
      </c>
      <c r="U10" s="2150" t="n">
        <v>16</v>
      </c>
      <c r="V10" s="2150" t="n">
        <v>0</v>
      </c>
      <c r="W10" s="2151" t="n">
        <v>3</v>
      </c>
    </row>
    <row r="11" ht="36" customFormat="1" customHeight="1" s="411">
      <c r="A11" s="943" t="n">
        <v>2021</v>
      </c>
      <c r="B11" s="2088">
        <f>SUM(D11:L11)</f>
        <v/>
      </c>
      <c r="D11" s="2152" t="n">
        <v>1</v>
      </c>
      <c r="F11" s="2152" t="n">
        <v>10</v>
      </c>
      <c r="H11" s="2152" t="n">
        <v>3</v>
      </c>
      <c r="K11" s="2153" t="n">
        <v>3</v>
      </c>
      <c r="L11" s="2060" t="n"/>
      <c r="M11" s="2150">
        <f>SUM(N11:W11)</f>
        <v/>
      </c>
      <c r="N11" s="2150" t="n">
        <v>11</v>
      </c>
      <c r="O11" s="2150" t="n">
        <v>0</v>
      </c>
      <c r="P11" s="2150" t="n">
        <v>1</v>
      </c>
      <c r="Q11" s="2150" t="n">
        <v>1</v>
      </c>
      <c r="R11" s="2150" t="n">
        <v>0</v>
      </c>
      <c r="S11" s="2150" t="n">
        <v>2</v>
      </c>
      <c r="T11" s="2150" t="n">
        <v>0</v>
      </c>
      <c r="U11" s="2150" t="n">
        <v>17</v>
      </c>
      <c r="V11" s="2150" t="n">
        <v>1</v>
      </c>
      <c r="W11" s="2151" t="n">
        <v>3</v>
      </c>
    </row>
    <row r="12" ht="36" customFormat="1" customHeight="1" s="411">
      <c r="A12" s="943" t="n">
        <v>2022</v>
      </c>
      <c r="B12" s="2088">
        <f>SUM(D12:L12)</f>
        <v/>
      </c>
      <c r="D12" s="2152" t="n">
        <v>0</v>
      </c>
      <c r="F12" s="2152" t="n">
        <v>7</v>
      </c>
      <c r="H12" s="2152" t="n">
        <v>2</v>
      </c>
      <c r="K12" s="2153" t="n">
        <v>3</v>
      </c>
      <c r="L12" s="2060" t="n"/>
      <c r="M12" s="2149">
        <f>SUM(N12:W12)</f>
        <v/>
      </c>
      <c r="N12" s="2150" t="n">
        <v>10</v>
      </c>
      <c r="O12" s="2150" t="n">
        <v>0</v>
      </c>
      <c r="P12" s="2150" t="n">
        <v>0</v>
      </c>
      <c r="Q12" s="2150" t="n">
        <v>1</v>
      </c>
      <c r="R12" s="2150" t="n">
        <v>0</v>
      </c>
      <c r="S12" s="2150" t="n">
        <v>2</v>
      </c>
      <c r="T12" s="2150" t="n">
        <v>0</v>
      </c>
      <c r="U12" s="2150" t="n">
        <v>29</v>
      </c>
      <c r="V12" s="2150" t="n">
        <v>5</v>
      </c>
      <c r="W12" s="2151" t="n">
        <v>2</v>
      </c>
    </row>
    <row r="13" ht="36" customFormat="1" customHeight="1" s="411">
      <c r="A13" s="943" t="n">
        <v>2023</v>
      </c>
      <c r="B13" s="2088">
        <f>SUM(D13:L13)</f>
        <v/>
      </c>
      <c r="D13" s="2152" t="n">
        <v>1</v>
      </c>
      <c r="F13" s="2152" t="n">
        <v>5</v>
      </c>
      <c r="H13" s="2152" t="n">
        <v>4</v>
      </c>
      <c r="K13" s="2152" t="n">
        <v>3</v>
      </c>
      <c r="M13" s="2149">
        <f>SUM(N13:W13)</f>
        <v/>
      </c>
      <c r="N13" s="2150" t="n">
        <v>11</v>
      </c>
      <c r="O13" s="2150" t="n">
        <v>0</v>
      </c>
      <c r="P13" s="2150" t="n">
        <v>0</v>
      </c>
      <c r="Q13" s="2150" t="n">
        <v>1</v>
      </c>
      <c r="R13" s="2150" t="n">
        <v>0</v>
      </c>
      <c r="S13" s="2150" t="n">
        <v>2</v>
      </c>
      <c r="T13" s="2150" t="n">
        <v>0</v>
      </c>
      <c r="U13" s="2150" t="n">
        <v>28</v>
      </c>
      <c r="V13" s="2150" t="n">
        <v>4</v>
      </c>
      <c r="W13" s="2151" t="n">
        <v>1</v>
      </c>
    </row>
    <row r="14" ht="36" customFormat="1" customHeight="1" s="34" thickBot="1">
      <c r="A14" s="796" t="n">
        <v>2024</v>
      </c>
      <c r="B14" s="2154">
        <f>SUM(D14:L14)</f>
        <v/>
      </c>
      <c r="C14" s="2155" t="n"/>
      <c r="D14" s="2156" t="n">
        <v>0</v>
      </c>
      <c r="E14" s="2155" t="n"/>
      <c r="F14" s="2156" t="n">
        <v>0</v>
      </c>
      <c r="G14" s="2155" t="n"/>
      <c r="H14" s="2156" t="n">
        <v>0</v>
      </c>
      <c r="I14" s="2155" t="n"/>
      <c r="J14" s="2155" t="n"/>
      <c r="K14" s="2156" t="n">
        <v>0</v>
      </c>
      <c r="L14" s="2155" t="n"/>
      <c r="M14" s="2157">
        <f>SUM(N14:W14)</f>
        <v/>
      </c>
      <c r="N14" s="2158" t="n">
        <v>11</v>
      </c>
      <c r="O14" s="2158" t="n">
        <v>0</v>
      </c>
      <c r="P14" s="2158" t="n">
        <v>0</v>
      </c>
      <c r="Q14" s="2158" t="n">
        <v>1</v>
      </c>
      <c r="R14" s="2158" t="n">
        <v>0</v>
      </c>
      <c r="S14" s="2158" t="n">
        <v>2</v>
      </c>
      <c r="T14" s="2158" t="n">
        <v>0</v>
      </c>
      <c r="U14" s="2158" t="n">
        <v>33</v>
      </c>
      <c r="V14" s="2158" t="n">
        <v>3</v>
      </c>
      <c r="W14" s="2159" t="n">
        <v>1</v>
      </c>
    </row>
    <row r="15" ht="15" customFormat="1" customHeight="1" s="34">
      <c r="A15" s="34" t="inlineStr">
        <is>
          <t>자료 : 보건소</t>
        </is>
      </c>
      <c r="B15" s="1645" t="n"/>
      <c r="C15" s="34" t="n"/>
      <c r="D15" s="34" t="n"/>
      <c r="E15" s="34" t="n"/>
      <c r="F15" s="34" t="n"/>
      <c r="G15" s="34" t="n"/>
      <c r="H15" s="34" t="n"/>
      <c r="I15" s="34" t="n"/>
      <c r="J15" s="34" t="n"/>
      <c r="K15" s="34" t="n"/>
      <c r="L15" s="34" t="n"/>
    </row>
  </sheetData>
  <mergeCells count="43">
    <mergeCell ref="K7:L9"/>
    <mergeCell ref="F11:G11"/>
    <mergeCell ref="P7:P9"/>
    <mergeCell ref="B7:C9"/>
    <mergeCell ref="T7:T9"/>
    <mergeCell ref="V7:V9"/>
    <mergeCell ref="H11:J11"/>
    <mergeCell ref="B12:C12"/>
    <mergeCell ref="F7:G9"/>
    <mergeCell ref="F12:G12"/>
    <mergeCell ref="K11:L11"/>
    <mergeCell ref="B11:C11"/>
    <mergeCell ref="D13:E13"/>
    <mergeCell ref="H13:J13"/>
    <mergeCell ref="D11:E11"/>
    <mergeCell ref="A6:A9"/>
    <mergeCell ref="O7:O9"/>
    <mergeCell ref="Q7:Q9"/>
    <mergeCell ref="B14:C14"/>
    <mergeCell ref="H7:J9"/>
    <mergeCell ref="H12:J12"/>
    <mergeCell ref="N7:N9"/>
    <mergeCell ref="B13:C13"/>
    <mergeCell ref="K12:L12"/>
    <mergeCell ref="H14:J14"/>
    <mergeCell ref="D7:E9"/>
    <mergeCell ref="M6:W6"/>
    <mergeCell ref="A3:W3"/>
    <mergeCell ref="R7:R9"/>
    <mergeCell ref="F13:G13"/>
    <mergeCell ref="K14:L14"/>
    <mergeCell ref="D12:E12"/>
    <mergeCell ref="H10:J10"/>
    <mergeCell ref="W7:W9"/>
    <mergeCell ref="B6:L6"/>
    <mergeCell ref="K10:L10"/>
    <mergeCell ref="A4:W4"/>
    <mergeCell ref="M7:M9"/>
    <mergeCell ref="S7:S9"/>
    <mergeCell ref="D14:E14"/>
    <mergeCell ref="U7:U9"/>
    <mergeCell ref="F14:G14"/>
    <mergeCell ref="K13:L13"/>
  </mergeCells>
  <pageMargins left="0.68" right="0.66" top="0.984251968503937" bottom="0.984251968503937" header="0.5118110236220472" footer="0.5118110236220472"/>
  <pageSetup orientation="portrait" paperSize="9" scale="37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X29"/>
  <sheetViews>
    <sheetView showGridLines="0" view="pageBreakPreview" topLeftCell="A4" zoomScale="96" zoomScaleNormal="100" zoomScaleSheetLayoutView="96" workbookViewId="0">
      <selection activeCell="E23" sqref="E23"/>
    </sheetView>
  </sheetViews>
  <sheetFormatPr baseColWidth="8" defaultRowHeight="11.25"/>
  <cols>
    <col width="9.44140625" customWidth="1" style="34" min="1" max="1"/>
    <col width="8.6640625" customWidth="1" style="34" min="2" max="2"/>
    <col width="9.21875" customWidth="1" style="34" min="3" max="3"/>
    <col width="10.44140625" customWidth="1" style="34" min="4" max="4"/>
    <col width="9.6640625" customWidth="1" style="34" min="5" max="6"/>
    <col width="8.33203125" customWidth="1" style="34" min="7" max="7"/>
    <col width="9" customWidth="1" style="34" min="8" max="8"/>
    <col width="9.77734375" customWidth="1" style="34" min="9" max="10"/>
    <col width="6.5546875" customWidth="1" style="34" min="11" max="11"/>
    <col width="10" customWidth="1" style="34" min="12" max="12"/>
    <col width="10.44140625" customWidth="1" style="34" min="13" max="13"/>
    <col width="9.77734375" customWidth="1" style="34" min="14" max="14"/>
    <col width="7.6640625" customWidth="1" style="34" min="15" max="15"/>
    <col width="9.77734375" customWidth="1" style="34" min="16" max="16"/>
    <col width="8.5546875" customWidth="1" style="34" min="17" max="17"/>
    <col width="6.21875" customWidth="1" style="34" min="18" max="18"/>
    <col width="9.77734375" customWidth="1" style="34" min="19" max="19"/>
    <col width="7.21875" customWidth="1" style="34" min="20" max="23"/>
    <col width="9.77734375" customWidth="1" style="34" min="24" max="24"/>
    <col width="8.88671875" customWidth="1" style="34" min="25" max="16384"/>
  </cols>
  <sheetData>
    <row r="1" ht="15" customFormat="1" customHeight="1" s="34">
      <c r="A1" s="34" t="inlineStr">
        <is>
          <t>ⅩⅡ. 보건 및 사회보장</t>
        </is>
      </c>
      <c r="W1" s="1502" t="n"/>
      <c r="X1" s="1502" t="inlineStr">
        <is>
          <t>ⅩⅡ. Health and Social Security</t>
        </is>
      </c>
    </row>
    <row r="2" ht="15" customFormat="1" customHeight="1" s="34">
      <c r="A2" s="34" t="n"/>
      <c r="W2" s="1502" t="n"/>
      <c r="X2" s="1502" t="n"/>
    </row>
    <row r="3" ht="24.95" customFormat="1" customHeight="1" s="317">
      <c r="A3" s="1146" t="inlineStr">
        <is>
          <t>6. 식품위생관계업소</t>
        </is>
      </c>
      <c r="X3" s="272" t="n"/>
    </row>
    <row r="4" ht="24.95" customFormat="1" customHeight="1" s="317">
      <c r="A4" s="1836" t="inlineStr">
        <is>
          <t>6. Food Establishments</t>
        </is>
      </c>
      <c r="X4" s="272" t="n"/>
    </row>
    <row r="5" ht="15" customFormat="1" customHeight="1" s="34" thickBot="1">
      <c r="A5" s="261" t="inlineStr">
        <is>
          <t>단위 : 개소</t>
        </is>
      </c>
      <c r="B5" s="290" t="n"/>
      <c r="C5" s="290" t="n"/>
      <c r="D5" s="290" t="n"/>
      <c r="E5" s="290" t="n"/>
      <c r="F5" s="290" t="n"/>
      <c r="G5" s="290" t="n"/>
      <c r="H5" s="290" t="n"/>
      <c r="I5" s="290" t="n"/>
      <c r="J5" s="290" t="n"/>
      <c r="K5" s="290" t="n"/>
      <c r="L5" s="290" t="n"/>
      <c r="M5" s="290" t="n"/>
      <c r="N5" s="290" t="n"/>
      <c r="O5" s="290" t="n"/>
      <c r="P5" s="290" t="n"/>
      <c r="Q5" s="290" t="n"/>
      <c r="R5" s="290" t="n"/>
      <c r="S5" s="263" t="n"/>
      <c r="T5" s="290" t="n"/>
      <c r="U5" s="290" t="n"/>
      <c r="V5" s="290" t="n"/>
      <c r="W5" s="263" t="n"/>
      <c r="X5" s="263" t="inlineStr">
        <is>
          <t>Unit : establishment</t>
        </is>
      </c>
    </row>
    <row r="6" ht="30" customFormat="1" customHeight="1" s="34">
      <c r="A6" s="2160" t="inlineStr">
        <is>
          <t>연별 및
읍면별</t>
        </is>
      </c>
      <c r="B6" s="2161" t="inlineStr">
        <is>
          <t>합 계
Grand total</t>
        </is>
      </c>
      <c r="C6" s="1344" t="inlineStr">
        <is>
          <t>식품위생 관련업체
Food Establishments</t>
        </is>
      </c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2098" t="n"/>
      <c r="N6" s="2098" t="n"/>
      <c r="O6" s="2098" t="n"/>
      <c r="P6" s="2098" t="n"/>
      <c r="Q6" s="2098" t="n"/>
      <c r="R6" s="2098" t="n"/>
      <c r="S6" s="2085" t="n"/>
      <c r="T6" s="1156" t="inlineStr">
        <is>
          <t>건강기능식품 관련업체
Health functional food establishments</t>
        </is>
      </c>
      <c r="U6" s="2098" t="n"/>
      <c r="V6" s="2098" t="n"/>
      <c r="W6" s="2098" t="n"/>
      <c r="X6" s="2162" t="inlineStr">
        <is>
          <t>Year &amp; Eup, Myeon</t>
        </is>
      </c>
    </row>
    <row r="7" ht="24.95" customFormat="1" customHeight="1" s="550">
      <c r="B7" s="2119" t="n"/>
      <c r="C7" s="1404" t="inlineStr">
        <is>
          <t>식 품 접 객 업
Food service</t>
        </is>
      </c>
      <c r="D7" s="2140" t="n"/>
      <c r="E7" s="2140" t="n"/>
      <c r="F7" s="2140" t="n"/>
      <c r="G7" s="2140" t="n"/>
      <c r="H7" s="2140" t="n"/>
      <c r="I7" s="2139" t="n"/>
      <c r="J7" s="1302" t="inlineStr">
        <is>
          <t>집단급식소
Mass catering service</t>
        </is>
      </c>
      <c r="K7" s="1395" t="inlineStr">
        <is>
          <t>식품제조업 및 가공업
Food manufacturing and Processing businesses</t>
        </is>
      </c>
      <c r="L7" s="2140" t="n"/>
      <c r="M7" s="2140" t="n"/>
      <c r="N7" s="2139" t="n"/>
      <c r="O7" s="1390" t="inlineStr">
        <is>
          <t>식품 운반·판매·기타업 
Food Sales, transportation, others</t>
        </is>
      </c>
      <c r="S7" s="2086" t="n"/>
      <c r="T7" s="1381" t="inlineStr">
        <is>
          <t>건강기능식품 제조·수입·판매업
An aid to good health manufacturing, importing, sales</t>
        </is>
      </c>
      <c r="W7" s="2086" t="n"/>
      <c r="X7" s="2163" t="n"/>
    </row>
    <row r="8" ht="24.95" customFormat="1" customHeight="1" s="550">
      <c r="B8" s="2119" t="n"/>
      <c r="I8" s="2086" t="n"/>
      <c r="J8" s="2064" t="n"/>
      <c r="K8" s="2061" t="n"/>
      <c r="L8" s="2061" t="n"/>
      <c r="M8" s="2061" t="n"/>
      <c r="N8" s="2062" t="n"/>
      <c r="O8" s="2061" t="n"/>
      <c r="P8" s="2061" t="n"/>
      <c r="Q8" s="2061" t="n"/>
      <c r="R8" s="2061" t="n"/>
      <c r="S8" s="2062" t="n"/>
      <c r="T8" s="2063" t="n"/>
      <c r="U8" s="2061" t="n"/>
      <c r="V8" s="2061" t="n"/>
      <c r="W8" s="2062" t="n"/>
      <c r="X8" s="2163" t="n"/>
    </row>
    <row r="9" ht="16.5" customFormat="1" customHeight="1" s="550">
      <c r="B9" s="2119" t="n"/>
      <c r="C9" s="1390" t="n"/>
      <c r="D9" s="1173" t="inlineStr">
        <is>
          <t>휴 게 음 식 점
Restaurants
(rest area)</t>
        </is>
      </c>
      <c r="E9" s="1302" t="inlineStr">
        <is>
          <t>일반음식점
General restaurants</t>
        </is>
      </c>
      <c r="F9" s="1465" t="inlineStr">
        <is>
          <t>제과점
Bakeries</t>
        </is>
      </c>
      <c r="G9" s="1302" t="inlineStr">
        <is>
          <t>단란주점
Public
karaoke bars</t>
        </is>
      </c>
      <c r="H9" s="1302" t="inlineStr">
        <is>
          <t>유흥주점
Amusement restaurants</t>
        </is>
      </c>
      <c r="I9" s="1173" t="inlineStr">
        <is>
          <t>위탁급식영업
Contracted catering
service</t>
        </is>
      </c>
      <c r="J9" s="2064" t="n"/>
      <c r="K9" s="1390" t="n"/>
      <c r="L9" s="1381" t="inlineStr">
        <is>
          <t>식품제조가공업
Food manuf-acturing &amp; processing</t>
        </is>
      </c>
      <c r="M9" s="1167" t="inlineStr">
        <is>
          <t>즉석판매
제조가공업
Improvised food maunfacturing and processing</t>
        </is>
      </c>
      <c r="N9" s="1302" t="inlineStr">
        <is>
          <t>식품첨가물
제조업
Food 
additives
manufacturing</t>
        </is>
      </c>
      <c r="O9" s="1390" t="n"/>
      <c r="P9" s="1302" t="inlineStr">
        <is>
          <t>식품운반업
Food transportation</t>
        </is>
      </c>
      <c r="Q9" s="1173" t="inlineStr">
        <is>
          <t>식품소분
판매업
Food subdivision
 ·sales</t>
        </is>
      </c>
      <c r="R9" s="1302" t="inlineStr">
        <is>
          <t>식품보존업
Food Storage</t>
        </is>
      </c>
      <c r="S9" s="1393" t="inlineStr">
        <is>
          <t>용기.포장류
제조업
Container·package manufacturing</t>
        </is>
      </c>
      <c r="T9" s="1381" t="n"/>
      <c r="U9" s="1302" t="inlineStr">
        <is>
          <t>건강기능
식품제조업
Manu
facturing</t>
        </is>
      </c>
      <c r="V9" s="1302" t="inlineStr">
        <is>
          <t>건강기능식품
수입업
Importing</t>
        </is>
      </c>
      <c r="W9" s="1393" t="inlineStr">
        <is>
          <t>건강기능
식품판매업
sales</t>
        </is>
      </c>
      <c r="X9" s="2163" t="n"/>
    </row>
    <row r="10" ht="16.5" customFormat="1" customHeight="1" s="550">
      <c r="B10" s="2119" t="n"/>
      <c r="C10" s="2086" t="n"/>
      <c r="D10" s="2064" t="n"/>
      <c r="E10" s="2064" t="n"/>
      <c r="G10" s="2064" t="n"/>
      <c r="H10" s="2064" t="n"/>
      <c r="I10" s="2064" t="n"/>
      <c r="J10" s="2064" t="n"/>
      <c r="K10" s="2086" t="n"/>
      <c r="L10" s="2064" t="n"/>
      <c r="M10" s="2164" t="n"/>
      <c r="N10" s="2064" t="n"/>
      <c r="O10" s="2086" t="n"/>
      <c r="P10" s="2064" t="n"/>
      <c r="Q10" s="2064" t="n"/>
      <c r="R10" s="2064" t="n"/>
      <c r="S10" s="2102" t="n"/>
      <c r="T10" s="2064" t="n"/>
      <c r="U10" s="2064" t="n"/>
      <c r="V10" s="2064" t="n"/>
      <c r="W10" s="2102" t="n"/>
      <c r="X10" s="2163" t="n"/>
    </row>
    <row r="11" ht="16.5" customFormat="1" customHeight="1" s="550">
      <c r="B11" s="2119" t="n"/>
      <c r="C11" s="2086" t="n"/>
      <c r="D11" s="2064" t="n"/>
      <c r="E11" s="2064" t="n"/>
      <c r="G11" s="2064" t="n"/>
      <c r="H11" s="2064" t="n"/>
      <c r="I11" s="2064" t="n"/>
      <c r="J11" s="2064" t="n"/>
      <c r="K11" s="2086" t="n"/>
      <c r="L11" s="2064" t="n"/>
      <c r="M11" s="2164" t="n"/>
      <c r="N11" s="2064" t="n"/>
      <c r="O11" s="2086" t="n"/>
      <c r="P11" s="2064" t="n"/>
      <c r="Q11" s="2064" t="n"/>
      <c r="R11" s="2064" t="n"/>
      <c r="S11" s="2102" t="n"/>
      <c r="T11" s="2064" t="n"/>
      <c r="U11" s="2064" t="n"/>
      <c r="V11" s="2064" t="n"/>
      <c r="W11" s="2102" t="n"/>
      <c r="X11" s="2163" t="n"/>
    </row>
    <row r="12" ht="16.5" customFormat="1" customHeight="1" s="550">
      <c r="A12" s="2067" t="n"/>
      <c r="B12" s="2165" t="n"/>
      <c r="C12" s="2062" t="n"/>
      <c r="D12" s="2070" t="n"/>
      <c r="E12" s="2069" t="n"/>
      <c r="F12" s="2067" t="n"/>
      <c r="G12" s="2069" t="n"/>
      <c r="H12" s="2069" t="n"/>
      <c r="I12" s="2070" t="n"/>
      <c r="J12" s="2069" t="n"/>
      <c r="K12" s="2062" t="n"/>
      <c r="L12" s="2069" t="n"/>
      <c r="M12" s="2166" t="n"/>
      <c r="N12" s="2069" t="n"/>
      <c r="O12" s="2062" t="n"/>
      <c r="P12" s="2069" t="n"/>
      <c r="Q12" s="2070" t="n"/>
      <c r="R12" s="2069" t="n"/>
      <c r="S12" s="2063" t="n"/>
      <c r="T12" s="2069" t="n"/>
      <c r="U12" s="2069" t="n"/>
      <c r="V12" s="2069" t="n"/>
      <c r="W12" s="2063" t="n"/>
      <c r="X12" s="2167" t="n"/>
    </row>
    <row r="13" ht="25.5" customHeight="1">
      <c r="A13" s="1645" t="n">
        <v>2020</v>
      </c>
      <c r="B13" s="2149" t="n">
        <v>948</v>
      </c>
      <c r="C13" s="2150" t="n">
        <v>588</v>
      </c>
      <c r="D13" s="2150" t="n">
        <v>106</v>
      </c>
      <c r="E13" s="2150" t="n">
        <v>451</v>
      </c>
      <c r="F13" s="2150" t="n">
        <v>12</v>
      </c>
      <c r="G13" s="2150" t="n">
        <v>5</v>
      </c>
      <c r="H13" s="2150" t="n">
        <v>9</v>
      </c>
      <c r="I13" s="2150" t="n">
        <v>5</v>
      </c>
      <c r="J13" s="2150" t="n">
        <v>44</v>
      </c>
      <c r="K13" s="2150" t="n">
        <v>159</v>
      </c>
      <c r="L13" s="2150" t="n">
        <v>84</v>
      </c>
      <c r="M13" s="2150" t="n">
        <v>74</v>
      </c>
      <c r="N13" s="2150" t="n">
        <v>1</v>
      </c>
      <c r="O13" s="2150" t="n">
        <v>122</v>
      </c>
      <c r="P13" s="2150" t="n">
        <v>0</v>
      </c>
      <c r="Q13" s="2150" t="n">
        <v>114</v>
      </c>
      <c r="R13" s="2150" t="n">
        <v>0</v>
      </c>
      <c r="S13" s="2150" t="n">
        <v>8</v>
      </c>
      <c r="T13" s="2150" t="n">
        <v>35</v>
      </c>
      <c r="U13" s="2150" t="n">
        <v>0</v>
      </c>
      <c r="V13" s="2150" t="n">
        <v>0</v>
      </c>
      <c r="W13" s="2150" t="n">
        <v>35</v>
      </c>
      <c r="X13" s="1630" t="n">
        <v>2020</v>
      </c>
    </row>
    <row r="14" ht="25.5" customHeight="1">
      <c r="A14" s="1645" t="n">
        <v>2021</v>
      </c>
      <c r="B14" s="2149" t="n">
        <v>945</v>
      </c>
      <c r="C14" s="2150" t="n">
        <v>592</v>
      </c>
      <c r="D14" s="2150" t="n">
        <v>109</v>
      </c>
      <c r="E14" s="2150" t="n">
        <v>451</v>
      </c>
      <c r="F14" s="2150" t="n">
        <v>14</v>
      </c>
      <c r="G14" s="2150" t="n">
        <v>5</v>
      </c>
      <c r="H14" s="2150" t="n">
        <v>9</v>
      </c>
      <c r="I14" s="2150" t="n">
        <v>4</v>
      </c>
      <c r="J14" s="2150" t="n">
        <v>39</v>
      </c>
      <c r="K14" s="2150" t="n">
        <v>160</v>
      </c>
      <c r="L14" s="2150" t="n">
        <v>80</v>
      </c>
      <c r="M14" s="2150" t="n">
        <v>79</v>
      </c>
      <c r="N14" s="2150" t="n">
        <v>1</v>
      </c>
      <c r="O14" s="2150" t="n">
        <v>124</v>
      </c>
      <c r="P14" s="2150">
        <f>SUM(P16:P23)</f>
        <v/>
      </c>
      <c r="Q14" s="2150" t="n">
        <v>115</v>
      </c>
      <c r="R14" s="2150">
        <f>SUM(R16:R23)</f>
        <v/>
      </c>
      <c r="S14" s="2150" t="n">
        <v>9</v>
      </c>
      <c r="T14" s="2150" t="n">
        <v>30</v>
      </c>
      <c r="U14" s="2150">
        <f>SUM(U16:U23)</f>
        <v/>
      </c>
      <c r="V14" s="2150" t="n">
        <v>0</v>
      </c>
      <c r="W14" s="2150" t="n">
        <v>30</v>
      </c>
      <c r="X14" s="1630" t="n">
        <v>2021</v>
      </c>
    </row>
    <row r="15" ht="25.5" customHeight="1">
      <c r="A15" s="1645" t="n">
        <v>2022</v>
      </c>
      <c r="B15" s="2149" t="n">
        <v>954</v>
      </c>
      <c r="C15" s="2150" t="n">
        <v>592</v>
      </c>
      <c r="D15" s="2150" t="n">
        <v>121</v>
      </c>
      <c r="E15" s="2150" t="n">
        <v>453</v>
      </c>
      <c r="F15" s="2150" t="n">
        <v>12</v>
      </c>
      <c r="G15" s="2150" t="n">
        <v>5</v>
      </c>
      <c r="H15" s="2150" t="n">
        <v>9</v>
      </c>
      <c r="I15" s="2150" t="n">
        <v>5</v>
      </c>
      <c r="J15" s="2150" t="n">
        <v>35</v>
      </c>
      <c r="K15" s="2150" t="n">
        <v>160</v>
      </c>
      <c r="L15" s="2150" t="n">
        <v>77</v>
      </c>
      <c r="M15" s="2150" t="n">
        <v>82</v>
      </c>
      <c r="N15" s="2150" t="n">
        <v>1</v>
      </c>
      <c r="O15" s="2150" t="n">
        <v>118</v>
      </c>
      <c r="P15" s="2150">
        <f>SUM(P17:P24)</f>
        <v/>
      </c>
      <c r="Q15" s="2150" t="n">
        <v>109</v>
      </c>
      <c r="R15" s="2150">
        <f>SUM(R17:R24)</f>
        <v/>
      </c>
      <c r="S15" s="2150" t="n">
        <v>9</v>
      </c>
      <c r="T15" s="2150" t="n">
        <v>36</v>
      </c>
      <c r="U15" s="2150">
        <f>SUM(U17:U24)</f>
        <v/>
      </c>
      <c r="V15" s="2150" t="n">
        <v>0</v>
      </c>
      <c r="W15" s="2150" t="n">
        <v>36</v>
      </c>
      <c r="X15" s="1630" t="n">
        <v>2022</v>
      </c>
    </row>
    <row r="16" ht="25.5" customHeight="1">
      <c r="A16" s="1645" t="n">
        <v>2023</v>
      </c>
      <c r="B16" s="2149" t="n">
        <v>970</v>
      </c>
      <c r="C16" s="2150" t="n">
        <v>619</v>
      </c>
      <c r="D16" s="2150" t="n">
        <v>126</v>
      </c>
      <c r="E16" s="2150" t="n">
        <v>464</v>
      </c>
      <c r="F16" s="2150" t="n">
        <v>10</v>
      </c>
      <c r="G16" s="2150" t="n">
        <v>4</v>
      </c>
      <c r="H16" s="2150" t="n">
        <v>9</v>
      </c>
      <c r="I16" s="2150" t="n">
        <v>6</v>
      </c>
      <c r="J16" s="2150" t="n">
        <v>32</v>
      </c>
      <c r="K16" s="2150" t="n">
        <v>157</v>
      </c>
      <c r="L16" s="2150" t="n">
        <v>77</v>
      </c>
      <c r="M16" s="2150" t="n">
        <v>79</v>
      </c>
      <c r="N16" s="2150" t="n">
        <v>1</v>
      </c>
      <c r="O16" s="2150" t="n">
        <v>128</v>
      </c>
      <c r="P16" s="2150">
        <f>SUM(P18:P25)</f>
        <v/>
      </c>
      <c r="Q16" s="2150" t="n">
        <v>119</v>
      </c>
      <c r="R16" s="2150">
        <f>SUM(R18:R25)</f>
        <v/>
      </c>
      <c r="S16" s="2150" t="n">
        <v>9</v>
      </c>
      <c r="T16" s="2150" t="n">
        <v>34</v>
      </c>
      <c r="U16" s="2150">
        <f>SUM(U18:U25)</f>
        <v/>
      </c>
      <c r="V16" s="2150" t="n">
        <v>0</v>
      </c>
      <c r="W16" s="2150" t="n">
        <v>34</v>
      </c>
      <c r="X16" s="1630" t="n">
        <v>2023</v>
      </c>
    </row>
    <row r="17" ht="25.5" customFormat="1" customHeight="1" s="5">
      <c r="A17" s="1043" t="n">
        <v>2024</v>
      </c>
      <c r="B17" s="2126">
        <f>SUM(B19:B26)</f>
        <v/>
      </c>
      <c r="C17" s="2078">
        <f>SUM(C19:C26)</f>
        <v/>
      </c>
      <c r="D17" s="2078">
        <f>SUM(D19:D26)</f>
        <v/>
      </c>
      <c r="E17" s="2078">
        <f>SUM(E19:E26)</f>
        <v/>
      </c>
      <c r="F17" s="2078">
        <f>SUM(F19:F26)</f>
        <v/>
      </c>
      <c r="G17" s="2078">
        <f>SUM(G19:G26)</f>
        <v/>
      </c>
      <c r="H17" s="2078">
        <f>SUM(H19:H26)</f>
        <v/>
      </c>
      <c r="I17" s="2078">
        <f>SUM(I19:I26)</f>
        <v/>
      </c>
      <c r="J17" s="2078">
        <f>SUM(J19:J26)</f>
        <v/>
      </c>
      <c r="K17" s="2078">
        <f>SUM(K19:K26)</f>
        <v/>
      </c>
      <c r="L17" s="2078">
        <f>SUM(L19:L26)</f>
        <v/>
      </c>
      <c r="M17" s="2078">
        <f>SUM(M19:M26)</f>
        <v/>
      </c>
      <c r="N17" s="2078">
        <f>SUM(N19:N26)</f>
        <v/>
      </c>
      <c r="O17" s="2078">
        <f>SUM(O19:O26)</f>
        <v/>
      </c>
      <c r="P17" s="2078">
        <f>SUM(P19:P26)</f>
        <v/>
      </c>
      <c r="Q17" s="2078">
        <f>SUM(Q19:Q26)</f>
        <v/>
      </c>
      <c r="R17" s="2078">
        <f>SUM(R19:R26)</f>
        <v/>
      </c>
      <c r="S17" s="2078">
        <f>SUM(S19:S26)</f>
        <v/>
      </c>
      <c r="T17" s="2078">
        <f>SUM(T19:T26)</f>
        <v/>
      </c>
      <c r="U17" s="2078">
        <f>SUM(U19:U26)</f>
        <v/>
      </c>
      <c r="V17" s="2078">
        <f>SUM(V19:V26)</f>
        <v/>
      </c>
      <c r="W17" s="2078">
        <f>SUM(W19:W26)</f>
        <v/>
      </c>
      <c r="X17" s="36" t="n">
        <v>2024</v>
      </c>
    </row>
    <row r="18" ht="25.5" customHeight="1">
      <c r="A18" s="1645" t="n"/>
      <c r="B18" s="2126" t="n"/>
      <c r="C18" s="2078" t="n"/>
      <c r="D18" s="2078" t="n"/>
      <c r="E18" s="2150" t="n"/>
      <c r="F18" s="2150" t="n"/>
      <c r="G18" s="2150" t="n"/>
      <c r="H18" s="2150" t="n"/>
      <c r="I18" s="2150" t="n"/>
      <c r="J18" s="411" t="n"/>
      <c r="K18" s="2078" t="n"/>
      <c r="L18" s="2150" t="n"/>
      <c r="M18" s="2150" t="n"/>
      <c r="N18" s="2150" t="n"/>
      <c r="O18" s="2078" t="n"/>
      <c r="P18" s="2078" t="n"/>
      <c r="Q18" s="2150" t="n"/>
      <c r="R18" s="2150" t="n"/>
      <c r="S18" s="2089" t="n"/>
      <c r="T18" s="2078" t="n"/>
      <c r="U18" s="2150" t="n"/>
      <c r="V18" s="2150" t="n"/>
      <c r="W18" s="2089" t="n"/>
      <c r="X18" s="106" t="n"/>
    </row>
    <row r="19" ht="25.5" customHeight="1">
      <c r="A19" s="1645" t="inlineStr">
        <is>
          <t>대가야읍</t>
        </is>
      </c>
      <c r="B19" s="2168">
        <f>SUM(C19,J19,K19,O19,T19)</f>
        <v/>
      </c>
      <c r="C19" s="2169">
        <f>SUM(D19:I19)</f>
        <v/>
      </c>
      <c r="D19" s="2170" t="n">
        <v>76</v>
      </c>
      <c r="E19" s="2170" t="n">
        <v>236</v>
      </c>
      <c r="F19" s="2170" t="n">
        <v>6</v>
      </c>
      <c r="G19" s="2170" t="n">
        <v>2</v>
      </c>
      <c r="H19" s="2170" t="n">
        <v>5</v>
      </c>
      <c r="I19" s="2170" t="n">
        <v>1</v>
      </c>
      <c r="J19" s="2170" t="n">
        <v>12</v>
      </c>
      <c r="K19" s="2171">
        <f>SUM(L19:N19)</f>
        <v/>
      </c>
      <c r="L19" s="2170" t="n">
        <v>5</v>
      </c>
      <c r="M19" s="2170" t="n">
        <v>46</v>
      </c>
      <c r="N19" s="2170" t="n">
        <v>0</v>
      </c>
      <c r="O19" s="2171">
        <f>SUM(P19:S19)</f>
        <v/>
      </c>
      <c r="P19" s="2170" t="n">
        <v>0</v>
      </c>
      <c r="Q19" s="2172" t="n">
        <v>36</v>
      </c>
      <c r="R19" s="2173" t="n">
        <v>0</v>
      </c>
      <c r="S19" s="2170" t="n">
        <v>0</v>
      </c>
      <c r="T19" s="2171">
        <f>SUM(U19:W19)</f>
        <v/>
      </c>
      <c r="U19" s="2173" t="n">
        <v>0</v>
      </c>
      <c r="V19" s="2173" t="n">
        <v>0</v>
      </c>
      <c r="W19" s="2174" t="n">
        <v>16</v>
      </c>
      <c r="X19" s="574" t="inlineStr">
        <is>
          <t>Daegaya-eup</t>
        </is>
      </c>
    </row>
    <row r="20" ht="25.5" customHeight="1">
      <c r="A20" s="1645" t="inlineStr">
        <is>
          <t>덕곡면</t>
        </is>
      </c>
      <c r="B20" s="2168">
        <f>SUM(C20,J20,K20,O20,T20)</f>
        <v/>
      </c>
      <c r="C20" s="2169">
        <f>SUM(D20:I20)</f>
        <v/>
      </c>
      <c r="D20" s="2170" t="n">
        <v>2</v>
      </c>
      <c r="E20" s="2170" t="n">
        <v>14</v>
      </c>
      <c r="F20" s="2170" t="n">
        <v>0</v>
      </c>
      <c r="G20" s="2170" t="n">
        <v>0</v>
      </c>
      <c r="H20" s="2170" t="n">
        <v>0</v>
      </c>
      <c r="I20" s="2170" t="n">
        <v>0</v>
      </c>
      <c r="J20" s="2170" t="n">
        <v>0</v>
      </c>
      <c r="K20" s="2171">
        <f>SUM(L20:N20)</f>
        <v/>
      </c>
      <c r="L20" s="2170" t="n">
        <v>2</v>
      </c>
      <c r="M20" s="2170" t="n">
        <v>4</v>
      </c>
      <c r="N20" s="2170" t="n">
        <v>0</v>
      </c>
      <c r="O20" s="2171">
        <f>SUM(P20:S20)</f>
        <v/>
      </c>
      <c r="P20" s="2170" t="n">
        <v>0</v>
      </c>
      <c r="Q20" s="2172" t="n">
        <v>3</v>
      </c>
      <c r="R20" s="2173" t="n">
        <v>0</v>
      </c>
      <c r="S20" s="2170" t="n">
        <v>0</v>
      </c>
      <c r="T20" s="2171">
        <f>SUM(U20:W20)</f>
        <v/>
      </c>
      <c r="U20" s="2173" t="n">
        <v>0</v>
      </c>
      <c r="V20" s="2173" t="n">
        <v>0</v>
      </c>
      <c r="W20" s="2174" t="n">
        <v>0</v>
      </c>
      <c r="X20" s="48" t="inlineStr">
        <is>
          <t>Deokgok-myeon</t>
        </is>
      </c>
    </row>
    <row r="21" ht="25.5" customHeight="1">
      <c r="A21" s="1645" t="inlineStr">
        <is>
          <t>운수면</t>
        </is>
      </c>
      <c r="B21" s="2168">
        <f>SUM(C21,J21,K21,O21,T21)</f>
        <v/>
      </c>
      <c r="C21" s="2169">
        <f>SUM(D21:I21)</f>
        <v/>
      </c>
      <c r="D21" s="2170" t="n">
        <v>3</v>
      </c>
      <c r="E21" s="2170" t="n">
        <v>25</v>
      </c>
      <c r="F21" s="2170" t="n">
        <v>0</v>
      </c>
      <c r="G21" s="2170" t="n">
        <v>1</v>
      </c>
      <c r="H21" s="2170" t="n">
        <v>1</v>
      </c>
      <c r="I21" s="2170" t="n">
        <v>0</v>
      </c>
      <c r="J21" s="2170" t="n">
        <v>0</v>
      </c>
      <c r="K21" s="2171">
        <f>SUM(L21:N21)</f>
        <v/>
      </c>
      <c r="L21" s="2170" t="n">
        <v>2</v>
      </c>
      <c r="M21" s="2170" t="n">
        <v>2</v>
      </c>
      <c r="N21" s="2170" t="n">
        <v>0</v>
      </c>
      <c r="O21" s="2171">
        <f>SUM(P21:S21)</f>
        <v/>
      </c>
      <c r="P21" s="2170" t="n">
        <v>0</v>
      </c>
      <c r="Q21" s="2172" t="n">
        <v>6</v>
      </c>
      <c r="R21" s="2173" t="n">
        <v>0</v>
      </c>
      <c r="S21" s="2170" t="n">
        <v>0</v>
      </c>
      <c r="T21" s="2171">
        <f>SUM(U21:W21)</f>
        <v/>
      </c>
      <c r="U21" s="2173" t="n">
        <v>0</v>
      </c>
      <c r="V21" s="2173" t="n">
        <v>0</v>
      </c>
      <c r="W21" s="2174" t="n">
        <v>2</v>
      </c>
      <c r="X21" s="48" t="inlineStr">
        <is>
          <t>Unsu-myeon</t>
        </is>
      </c>
    </row>
    <row r="22" ht="25.5" customHeight="1">
      <c r="A22" s="1645" t="inlineStr">
        <is>
          <t>성산면</t>
        </is>
      </c>
      <c r="B22" s="2168">
        <f>SUM(C22,J22,K22,O22,T22)</f>
        <v/>
      </c>
      <c r="C22" s="2169">
        <f>SUM(D22:I22)</f>
        <v/>
      </c>
      <c r="D22" s="2170" t="n">
        <v>9</v>
      </c>
      <c r="E22" s="2170" t="n">
        <v>38</v>
      </c>
      <c r="F22" s="2170" t="n">
        <v>0</v>
      </c>
      <c r="G22" s="2170" t="n">
        <v>0</v>
      </c>
      <c r="H22" s="2170" t="n">
        <v>1</v>
      </c>
      <c r="I22" s="2170" t="n">
        <v>1</v>
      </c>
      <c r="J22" s="2170" t="n">
        <v>4</v>
      </c>
      <c r="K22" s="2171">
        <f>SUM(L22:N22)</f>
        <v/>
      </c>
      <c r="L22" s="2170" t="n">
        <v>14</v>
      </c>
      <c r="M22" s="2170" t="n">
        <v>7</v>
      </c>
      <c r="N22" s="2170" t="n">
        <v>0</v>
      </c>
      <c r="O22" s="2171">
        <f>SUM(P22:S22)</f>
        <v/>
      </c>
      <c r="P22" s="2170" t="n">
        <v>0</v>
      </c>
      <c r="Q22" s="2172" t="n">
        <v>17</v>
      </c>
      <c r="R22" s="2173" t="n">
        <v>0</v>
      </c>
      <c r="S22" s="2170" t="n">
        <v>0</v>
      </c>
      <c r="T22" s="2171">
        <f>SUM(U22:W22)</f>
        <v/>
      </c>
      <c r="U22" s="2173" t="n">
        <v>0</v>
      </c>
      <c r="V22" s="2173" t="n">
        <v>0</v>
      </c>
      <c r="W22" s="2174" t="n">
        <v>0</v>
      </c>
      <c r="X22" s="48" t="inlineStr">
        <is>
          <t>Seongsan-myeon</t>
        </is>
      </c>
    </row>
    <row r="23" ht="25.5" customHeight="1">
      <c r="A23" s="1645" t="inlineStr">
        <is>
          <t>다산면</t>
        </is>
      </c>
      <c r="B23" s="2168">
        <f>SUM(C23,J23,K23,O23,T23)</f>
        <v/>
      </c>
      <c r="C23" s="2169">
        <f>SUM(D23:I23)</f>
        <v/>
      </c>
      <c r="D23" s="2170" t="n">
        <v>23</v>
      </c>
      <c r="E23" s="2170" t="n">
        <v>86</v>
      </c>
      <c r="F23" s="2170" t="n">
        <v>4</v>
      </c>
      <c r="G23" s="2170" t="n">
        <v>1</v>
      </c>
      <c r="H23" s="2170" t="n">
        <v>0</v>
      </c>
      <c r="I23" s="2170" t="n">
        <v>3</v>
      </c>
      <c r="J23" s="2170" t="n">
        <v>7</v>
      </c>
      <c r="K23" s="2171">
        <f>SUM(L23:N23)</f>
        <v/>
      </c>
      <c r="L23" s="2170" t="n">
        <v>13</v>
      </c>
      <c r="M23" s="2170" t="n">
        <v>16</v>
      </c>
      <c r="N23" s="2170" t="n">
        <v>0</v>
      </c>
      <c r="O23" s="2171">
        <f>SUM(P23:S23)</f>
        <v/>
      </c>
      <c r="P23" s="2170" t="n">
        <v>0</v>
      </c>
      <c r="Q23" s="2172" t="n">
        <v>26</v>
      </c>
      <c r="R23" s="2173" t="n">
        <v>0</v>
      </c>
      <c r="S23" s="2170" t="n">
        <v>5</v>
      </c>
      <c r="T23" s="2171">
        <f>SUM(U23:W23)</f>
        <v/>
      </c>
      <c r="U23" s="2173" t="n">
        <v>0</v>
      </c>
      <c r="V23" s="2173" t="n">
        <v>0</v>
      </c>
      <c r="W23" s="2174" t="n">
        <v>8</v>
      </c>
      <c r="X23" s="48" t="inlineStr">
        <is>
          <t>Dasan-myeon</t>
        </is>
      </c>
    </row>
    <row r="24" ht="25.5" customHeight="1">
      <c r="A24" s="1645" t="inlineStr">
        <is>
          <t>개진면</t>
        </is>
      </c>
      <c r="B24" s="2168">
        <f>SUM(C24,J24,K24,O24,T24)</f>
        <v/>
      </c>
      <c r="C24" s="2169">
        <f>SUM(D24:I24)</f>
        <v/>
      </c>
      <c r="D24" s="2170" t="n">
        <v>2</v>
      </c>
      <c r="E24" s="2170" t="n">
        <v>17</v>
      </c>
      <c r="F24" s="2170" t="n">
        <v>0</v>
      </c>
      <c r="G24" s="2170" t="n">
        <v>0</v>
      </c>
      <c r="H24" s="2170" t="n">
        <v>0</v>
      </c>
      <c r="I24" s="2170" t="n">
        <v>1</v>
      </c>
      <c r="J24" s="2170" t="n">
        <v>2</v>
      </c>
      <c r="K24" s="2171">
        <f>SUM(L24:N24)</f>
        <v/>
      </c>
      <c r="L24" s="2170" t="n">
        <v>19</v>
      </c>
      <c r="M24" s="2170" t="n">
        <v>0</v>
      </c>
      <c r="N24" s="2170" t="n">
        <v>1</v>
      </c>
      <c r="O24" s="2171">
        <f>SUM(P24:S24)</f>
        <v/>
      </c>
      <c r="P24" s="2170" t="n">
        <v>0</v>
      </c>
      <c r="Q24" s="2172" t="n">
        <v>6</v>
      </c>
      <c r="R24" s="2173" t="n">
        <v>0</v>
      </c>
      <c r="S24" s="2170" t="n">
        <v>4</v>
      </c>
      <c r="T24" s="2171">
        <f>SUM(U24:W24)</f>
        <v/>
      </c>
      <c r="U24" s="2173" t="n">
        <v>0</v>
      </c>
      <c r="V24" s="2173" t="n">
        <v>0</v>
      </c>
      <c r="W24" s="2174" t="n">
        <v>1</v>
      </c>
      <c r="X24" s="48" t="inlineStr">
        <is>
          <t>Gaejin-myeon</t>
        </is>
      </c>
    </row>
    <row r="25" ht="25.5" customHeight="1">
      <c r="A25" s="1645" t="inlineStr">
        <is>
          <t>우곡면</t>
        </is>
      </c>
      <c r="B25" s="2168">
        <f>SUM(C25,J25,K25,O25,T25)</f>
        <v/>
      </c>
      <c r="C25" s="2169">
        <f>SUM(D25:I25)</f>
        <v/>
      </c>
      <c r="D25" s="2170" t="n">
        <v>2</v>
      </c>
      <c r="E25" s="2170" t="n">
        <v>6</v>
      </c>
      <c r="F25" s="2170" t="n">
        <v>0</v>
      </c>
      <c r="G25" s="2170" t="n">
        <v>0</v>
      </c>
      <c r="H25" s="2170" t="n">
        <v>0</v>
      </c>
      <c r="I25" s="2170" t="n">
        <v>0</v>
      </c>
      <c r="J25" s="2170" t="n">
        <v>2</v>
      </c>
      <c r="K25" s="2171">
        <f>SUM(L25:N25)</f>
        <v/>
      </c>
      <c r="L25" s="2170" t="n">
        <v>0</v>
      </c>
      <c r="M25" s="2170" t="n">
        <v>1</v>
      </c>
      <c r="N25" s="2170" t="n">
        <v>0</v>
      </c>
      <c r="O25" s="2171">
        <f>SUM(P25:S25)</f>
        <v/>
      </c>
      <c r="P25" s="2170" t="n">
        <v>0</v>
      </c>
      <c r="Q25" s="2172" t="n">
        <v>2</v>
      </c>
      <c r="R25" s="2173" t="n">
        <v>0</v>
      </c>
      <c r="S25" s="2170" t="n">
        <v>0</v>
      </c>
      <c r="T25" s="2171">
        <f>SUM(U25:W25)</f>
        <v/>
      </c>
      <c r="U25" s="2173" t="n">
        <v>0</v>
      </c>
      <c r="V25" s="2173" t="n">
        <v>0</v>
      </c>
      <c r="W25" s="2174" t="n">
        <v>1</v>
      </c>
      <c r="X25" s="48" t="inlineStr">
        <is>
          <t>Ugok-myeon</t>
        </is>
      </c>
    </row>
    <row r="26" ht="25.5" customHeight="1" thickBot="1">
      <c r="A26" s="1645" t="inlineStr">
        <is>
          <t>쌍림면</t>
        </is>
      </c>
      <c r="B26" s="2168">
        <f>SUM(C26,J26,K26,O26,T26)</f>
        <v/>
      </c>
      <c r="C26" s="2169">
        <f>SUM(D26:I26)</f>
        <v/>
      </c>
      <c r="D26" s="2175" t="n">
        <v>10</v>
      </c>
      <c r="E26" s="2175" t="n">
        <v>44</v>
      </c>
      <c r="F26" s="2175" t="n">
        <v>0</v>
      </c>
      <c r="G26" s="2175" t="n">
        <v>2</v>
      </c>
      <c r="H26" s="2175" t="n">
        <v>2</v>
      </c>
      <c r="I26" s="2175" t="n">
        <v>0</v>
      </c>
      <c r="J26" s="2175" t="n">
        <v>3</v>
      </c>
      <c r="K26" s="2171">
        <f>SUM(L26:N26)</f>
        <v/>
      </c>
      <c r="L26" s="2175" t="n">
        <v>19</v>
      </c>
      <c r="M26" s="2175" t="n">
        <v>6</v>
      </c>
      <c r="N26" s="2175" t="n">
        <v>0</v>
      </c>
      <c r="O26" s="2171">
        <f>SUM(P26:S26)</f>
        <v/>
      </c>
      <c r="P26" s="2175" t="n">
        <v>0</v>
      </c>
      <c r="Q26" s="2176" t="n">
        <v>22</v>
      </c>
      <c r="R26" s="2177" t="n">
        <v>0</v>
      </c>
      <c r="S26" s="2175" t="n">
        <v>0</v>
      </c>
      <c r="T26" s="2171">
        <f>SUM(U26:W26)</f>
        <v/>
      </c>
      <c r="U26" s="2177" t="n">
        <v>0</v>
      </c>
      <c r="V26" s="2177" t="n">
        <v>0</v>
      </c>
      <c r="W26" s="2178" t="n">
        <v>1</v>
      </c>
      <c r="X26" s="48" t="inlineStr">
        <is>
          <t>Ssangnim-myeon</t>
        </is>
      </c>
    </row>
    <row r="27" ht="15" customFormat="1" customHeight="1" s="34">
      <c r="A27" s="1832" t="inlineStr">
        <is>
          <t>자료 : 관광진흥과</t>
        </is>
      </c>
      <c r="B27" s="158" t="n"/>
      <c r="C27" s="158" t="n"/>
      <c r="D27" s="158" t="n"/>
      <c r="E27" s="158" t="n"/>
      <c r="F27" s="158" t="n"/>
      <c r="G27" s="158" t="n"/>
      <c r="H27" s="158" t="n"/>
      <c r="I27" s="158" t="n"/>
      <c r="J27" s="158" t="n"/>
      <c r="K27" s="158" t="n"/>
      <c r="L27" s="158" t="n"/>
      <c r="M27" s="158" t="n"/>
      <c r="N27" s="158" t="n"/>
      <c r="O27" s="158" t="n"/>
      <c r="P27" s="158" t="n"/>
      <c r="Q27" s="158" t="n"/>
      <c r="R27" s="158" t="n"/>
      <c r="S27" s="158" t="n"/>
      <c r="T27" s="158" t="n"/>
      <c r="U27" s="158" t="n"/>
      <c r="V27" s="158" t="n"/>
      <c r="W27" s="158" t="n"/>
      <c r="X27" s="158" t="n"/>
    </row>
    <row r="28" ht="15" customFormat="1" customHeight="1" s="34">
      <c r="A28" s="1997" t="inlineStr">
        <is>
          <t>주 : 2018년 부터 식품접객업의 하부 항목인 휴게음식점 통합,건강기능식품수입업 삭제</t>
        </is>
      </c>
      <c r="B28" s="34" t="n"/>
      <c r="C28" s="34" t="n"/>
      <c r="D28" s="34" t="n"/>
      <c r="E28" s="34" t="n"/>
      <c r="F28" s="34" t="n"/>
      <c r="G28" s="34" t="n"/>
      <c r="H28" s="34" t="n"/>
      <c r="I28" s="34" t="n"/>
      <c r="J28" s="34" t="n"/>
      <c r="K28" s="34" t="n"/>
      <c r="L28" s="34" t="n"/>
      <c r="M28" s="34" t="n"/>
      <c r="N28" s="34" t="n"/>
      <c r="O28" s="34" t="n"/>
      <c r="P28" s="34" t="n"/>
      <c r="Q28" s="34" t="n"/>
      <c r="R28" s="34" t="n"/>
      <c r="S28" s="34" t="n"/>
      <c r="T28" s="34" t="n"/>
      <c r="U28" s="34" t="n"/>
      <c r="V28" s="34" t="n"/>
      <c r="W28" s="34" t="n"/>
      <c r="X28" s="34" t="n"/>
    </row>
    <row r="29" ht="15" customFormat="1" customHeight="1" s="34">
      <c r="A29" s="34" t="inlineStr">
        <is>
          <t xml:space="preserve">   오타 수정 "식품보전업"→"식품보존업"</t>
        </is>
      </c>
    </row>
  </sheetData>
  <mergeCells count="32">
    <mergeCell ref="M9:M12"/>
    <mergeCell ref="O9:O12"/>
    <mergeCell ref="U9:U12"/>
    <mergeCell ref="P9:P12"/>
    <mergeCell ref="C6:S6"/>
    <mergeCell ref="T6:W6"/>
    <mergeCell ref="B6:B12"/>
    <mergeCell ref="H9:H12"/>
    <mergeCell ref="C9:C12"/>
    <mergeCell ref="T9:T12"/>
    <mergeCell ref="V9:V12"/>
    <mergeCell ref="E9:E12"/>
    <mergeCell ref="O7:S8"/>
    <mergeCell ref="Q9:Q12"/>
    <mergeCell ref="S9:S12"/>
    <mergeCell ref="W9:W12"/>
    <mergeCell ref="A3:W3"/>
    <mergeCell ref="T7:W8"/>
    <mergeCell ref="J7:J12"/>
    <mergeCell ref="C7:I8"/>
    <mergeCell ref="K7:N8"/>
    <mergeCell ref="L9:L12"/>
    <mergeCell ref="N9:N12"/>
    <mergeCell ref="D9:D12"/>
    <mergeCell ref="F9:F12"/>
    <mergeCell ref="R9:R12"/>
    <mergeCell ref="G9:G12"/>
    <mergeCell ref="I9:I12"/>
    <mergeCell ref="A4:W4"/>
    <mergeCell ref="A6:A12"/>
    <mergeCell ref="X6:X12"/>
    <mergeCell ref="K9:K12"/>
  </mergeCells>
  <pageMargins left="0.54" right="0.66" top="0.984251968503937" bottom="0.984251968503937" header="0.5118110236220472" footer="0.5118110236220472"/>
  <pageSetup orientation="portrait" paperSize="9" scale="33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L26"/>
  <sheetViews>
    <sheetView showGridLines="0" view="pageBreakPreview" zoomScaleNormal="100" workbookViewId="0">
      <selection activeCell="N17" sqref="N17"/>
    </sheetView>
  </sheetViews>
  <sheetFormatPr baseColWidth="8" defaultRowHeight="13.5"/>
  <cols>
    <col width="7.77734375" customWidth="1" style="466" min="1" max="1"/>
    <col width="7.77734375" customWidth="1" style="466" min="2" max="2"/>
    <col width="8.77734375" customWidth="1" style="466" min="3" max="9"/>
    <col width="11.77734375" customWidth="1" style="466" min="10" max="10"/>
    <col width="11.33203125" customWidth="1" style="466" min="11" max="11"/>
    <col width="8.88671875" customWidth="1" style="466" min="12" max="16384"/>
  </cols>
  <sheetData>
    <row r="1" ht="15" customFormat="1" customHeight="1" s="34">
      <c r="A1" s="34" t="inlineStr">
        <is>
          <t>ⅩⅡ. 보건 및 사회보장</t>
        </is>
      </c>
      <c r="K1" s="1502" t="inlineStr">
        <is>
          <t>ⅩⅡ. Health and Social Security</t>
        </is>
      </c>
    </row>
    <row r="2" ht="15" customFormat="1" customHeight="1" s="34">
      <c r="K2" s="1502" t="n"/>
    </row>
    <row r="3" ht="24.95" customFormat="1" customHeight="1" s="317">
      <c r="A3" s="1836" t="inlineStr">
        <is>
          <t>7. 공중위생영업소</t>
        </is>
      </c>
      <c r="L3" s="1836" t="n"/>
    </row>
    <row r="4" ht="24.95" customFormat="1" customHeight="1" s="317">
      <c r="A4" s="1397" t="inlineStr">
        <is>
          <t>7. Public Sanitary Facilities</t>
        </is>
      </c>
    </row>
    <row r="5" ht="15" customFormat="1" customHeight="1" s="466" thickBot="1">
      <c r="A5" s="261" t="inlineStr">
        <is>
          <t>단위 : 개소</t>
        </is>
      </c>
      <c r="B5" s="263" t="n"/>
      <c r="C5" s="261" t="n"/>
      <c r="D5" s="261" t="n"/>
      <c r="E5" s="261" t="n"/>
      <c r="F5" s="261" t="n"/>
      <c r="G5" s="261" t="n"/>
      <c r="H5" s="261" t="n"/>
      <c r="I5" s="267" t="n"/>
      <c r="J5" s="267" t="n"/>
      <c r="K5" s="263" t="inlineStr">
        <is>
          <t>Unit : establishment</t>
        </is>
      </c>
    </row>
    <row r="6" ht="24.75" customFormat="1" customHeight="1" s="466">
      <c r="A6" s="2179" t="inlineStr">
        <is>
          <t>연별 및
읍면별</t>
        </is>
      </c>
      <c r="B6" s="2180" t="inlineStr">
        <is>
          <t>총계
Total</t>
        </is>
      </c>
      <c r="C6" s="1391" t="inlineStr">
        <is>
          <t>숙박업1)
Hotel business</t>
        </is>
      </c>
      <c r="D6" s="2181" t="n"/>
      <c r="E6" s="2056" t="n"/>
      <c r="F6" s="2058" t="inlineStr">
        <is>
          <t>목욕장업
Bathhouse</t>
        </is>
      </c>
      <c r="G6" s="2058" t="inlineStr">
        <is>
          <t>이용업
Barber</t>
        </is>
      </c>
      <c r="H6" s="2058" t="inlineStr">
        <is>
          <t>미용업 Beauty shop</t>
        </is>
      </c>
      <c r="I6" s="2058" t="inlineStr">
        <is>
          <t>세탁업
Laundry</t>
        </is>
      </c>
      <c r="J6" s="2059" t="inlineStr">
        <is>
          <t>건설위생관리업2)
Sanitary service business</t>
        </is>
      </c>
      <c r="K6" s="2182" t="inlineStr">
        <is>
          <t>Year &amp; Eup, Myeon</t>
        </is>
      </c>
    </row>
    <row r="7" ht="18" customFormat="1" customHeight="1" s="466">
      <c r="A7" s="2138" t="n"/>
      <c r="B7" s="2119" t="n"/>
      <c r="C7" s="2063" t="n"/>
      <c r="D7" s="2061" t="n"/>
      <c r="E7" s="2062" t="n"/>
      <c r="F7" s="2064" t="n"/>
      <c r="G7" s="2064" t="n"/>
      <c r="H7" s="2064" t="n"/>
      <c r="I7" s="2064" t="n"/>
      <c r="J7" s="2065" t="n"/>
      <c r="K7" s="2183" t="n"/>
    </row>
    <row r="8" ht="36.75" customFormat="1" customHeight="1" s="466">
      <c r="A8" s="2184" t="n"/>
      <c r="B8" s="2165" t="n"/>
      <c r="C8" s="1173" t="inlineStr">
        <is>
          <t>소계
subtotal</t>
        </is>
      </c>
      <c r="D8" s="1173" t="inlineStr">
        <is>
          <t>일반
Non-cooking</t>
        </is>
      </c>
      <c r="E8" s="1173" t="inlineStr">
        <is>
          <t>생활
Cooking</t>
        </is>
      </c>
      <c r="F8" s="2070" t="n"/>
      <c r="G8" s="2070" t="n"/>
      <c r="H8" s="2070" t="n"/>
      <c r="I8" s="2070" t="n"/>
      <c r="J8" s="2071" t="n"/>
      <c r="K8" s="2185" t="n"/>
    </row>
    <row r="9" ht="26.25" customFormat="1" customHeight="1" s="466">
      <c r="A9" s="605" t="n">
        <v>2020</v>
      </c>
      <c r="B9" s="2075" t="n">
        <v>119</v>
      </c>
      <c r="C9" s="2075" t="n">
        <v>17</v>
      </c>
      <c r="D9" s="2075" t="n">
        <v>14</v>
      </c>
      <c r="E9" s="2075" t="n">
        <v>3</v>
      </c>
      <c r="F9" s="2075" t="n">
        <v>9</v>
      </c>
      <c r="G9" s="2075" t="n">
        <v>17</v>
      </c>
      <c r="H9" s="2075" t="n">
        <v>62</v>
      </c>
      <c r="I9" s="2075" t="n">
        <v>10</v>
      </c>
      <c r="J9" s="2075" t="n">
        <v>4</v>
      </c>
      <c r="K9" s="908" t="n">
        <v>2020</v>
      </c>
    </row>
    <row r="10" ht="26.25" customFormat="1" customHeight="1" s="466">
      <c r="A10" s="605" t="n">
        <v>2021</v>
      </c>
      <c r="B10" s="2075" t="n">
        <v>119</v>
      </c>
      <c r="C10" s="2075" t="n">
        <v>17</v>
      </c>
      <c r="D10" s="2075" t="n">
        <v>14</v>
      </c>
      <c r="E10" s="2075" t="n">
        <v>3</v>
      </c>
      <c r="F10" s="2075" t="n">
        <v>7</v>
      </c>
      <c r="G10" s="2075" t="n">
        <v>18</v>
      </c>
      <c r="H10" s="2075" t="n">
        <v>64</v>
      </c>
      <c r="I10" s="2075" t="n">
        <v>10</v>
      </c>
      <c r="J10" s="2075" t="n">
        <v>3</v>
      </c>
      <c r="K10" s="908" t="n">
        <v>2021</v>
      </c>
    </row>
    <row r="11" ht="26.25" customFormat="1" customHeight="1" s="466">
      <c r="A11" s="605" t="n">
        <v>2022</v>
      </c>
      <c r="B11" s="2075" t="n">
        <v>114</v>
      </c>
      <c r="C11" s="2075" t="n">
        <v>16</v>
      </c>
      <c r="D11" s="2075" t="n">
        <v>14</v>
      </c>
      <c r="E11" s="2075" t="n">
        <v>2</v>
      </c>
      <c r="F11" s="2075" t="n">
        <v>7</v>
      </c>
      <c r="G11" s="2075" t="n">
        <v>18</v>
      </c>
      <c r="H11" s="2075" t="n">
        <v>60</v>
      </c>
      <c r="I11" s="2075" t="n">
        <v>7</v>
      </c>
      <c r="J11" s="2075" t="n">
        <v>6</v>
      </c>
      <c r="K11" s="908" t="n">
        <v>2022</v>
      </c>
    </row>
    <row r="12" ht="26.25" customFormat="1" customHeight="1" s="466">
      <c r="A12" s="605" t="n">
        <v>2023</v>
      </c>
      <c r="B12" s="2075" t="n">
        <v>118</v>
      </c>
      <c r="C12" s="2075" t="n">
        <v>16</v>
      </c>
      <c r="D12" s="2075" t="n">
        <v>14</v>
      </c>
      <c r="E12" s="2075" t="n">
        <v>2</v>
      </c>
      <c r="F12" s="2075" t="n">
        <v>7</v>
      </c>
      <c r="G12" s="2075" t="n">
        <v>17</v>
      </c>
      <c r="H12" s="2075" t="n">
        <v>63</v>
      </c>
      <c r="I12" s="2075" t="n">
        <v>7</v>
      </c>
      <c r="J12" s="2075" t="n">
        <v>8</v>
      </c>
      <c r="K12" s="908" t="n">
        <v>2023</v>
      </c>
    </row>
    <row r="13" ht="26.25" customFormat="1" customHeight="1" s="466">
      <c r="A13" s="909" t="n">
        <v>2024</v>
      </c>
      <c r="B13" s="2077">
        <f>SUM(B15:B22)</f>
        <v/>
      </c>
      <c r="C13" s="2077">
        <f>SUM(C15:C22)</f>
        <v/>
      </c>
      <c r="D13" s="2077">
        <f>SUM(D15:D22)</f>
        <v/>
      </c>
      <c r="E13" s="2077">
        <f>SUM(E15:E22)</f>
        <v/>
      </c>
      <c r="F13" s="2077">
        <f>SUM(F15:F22)</f>
        <v/>
      </c>
      <c r="G13" s="2077">
        <f>SUM(G15:G22)</f>
        <v/>
      </c>
      <c r="H13" s="2077">
        <f>SUM(H15:H22)</f>
        <v/>
      </c>
      <c r="I13" s="2077">
        <f>SUM(I15:I22)</f>
        <v/>
      </c>
      <c r="J13" s="2077">
        <f>SUM(J15:J22)</f>
        <v/>
      </c>
      <c r="K13" s="910" t="n">
        <v>2024</v>
      </c>
    </row>
    <row r="14" ht="26.25" customFormat="1" customHeight="1" s="466">
      <c r="A14" s="605" t="n"/>
      <c r="B14" s="2077" t="n"/>
      <c r="C14" s="2077" t="n"/>
      <c r="D14" s="2077" t="n"/>
      <c r="E14" s="2077" t="n"/>
      <c r="F14" s="2077" t="n"/>
      <c r="G14" s="2077" t="n"/>
      <c r="H14" s="2077" t="n"/>
      <c r="I14" s="2078" t="n"/>
      <c r="J14" s="2078" t="n"/>
      <c r="K14" s="908" t="n"/>
    </row>
    <row r="15" ht="26.25" customFormat="1" customHeight="1" s="466">
      <c r="A15" s="605" t="inlineStr">
        <is>
          <t>대가야읍</t>
        </is>
      </c>
      <c r="B15" s="2150">
        <f>SUM(C15,F15:J15)</f>
        <v/>
      </c>
      <c r="C15" s="2075">
        <f>SUM(D15:E15)</f>
        <v/>
      </c>
      <c r="D15" s="2170" t="n">
        <v>7</v>
      </c>
      <c r="E15" s="2170" t="n">
        <v>2</v>
      </c>
      <c r="F15" s="2170" t="n">
        <v>4</v>
      </c>
      <c r="G15" s="2170" t="n">
        <v>11</v>
      </c>
      <c r="H15" s="2170" t="n">
        <v>40</v>
      </c>
      <c r="I15" s="2170" t="n">
        <v>3</v>
      </c>
      <c r="J15" s="2174" t="n">
        <v>5</v>
      </c>
      <c r="K15" s="606" t="inlineStr">
        <is>
          <t>Daegaya-eup</t>
        </is>
      </c>
    </row>
    <row r="16" ht="26.25" customFormat="1" customHeight="1" s="466">
      <c r="A16" s="605" t="inlineStr">
        <is>
          <t>덕곡면</t>
        </is>
      </c>
      <c r="B16" s="2150">
        <f>SUM(C16,F16:J16)</f>
        <v/>
      </c>
      <c r="C16" s="2075">
        <f>SUM(D16:E16)</f>
        <v/>
      </c>
      <c r="D16" s="2170" t="n">
        <v>0</v>
      </c>
      <c r="E16" s="2170" t="n">
        <v>0</v>
      </c>
      <c r="F16" s="2170" t="n">
        <v>0</v>
      </c>
      <c r="G16" s="2170" t="n">
        <v>0</v>
      </c>
      <c r="H16" s="2170" t="n">
        <v>0</v>
      </c>
      <c r="I16" s="2170" t="n">
        <v>0</v>
      </c>
      <c r="J16" s="2174" t="n">
        <v>0</v>
      </c>
      <c r="K16" s="607" t="inlineStr">
        <is>
          <t>Deokgok-myeon</t>
        </is>
      </c>
    </row>
    <row r="17" ht="26.25" customFormat="1" customHeight="1" s="466">
      <c r="A17" s="605" t="inlineStr">
        <is>
          <t>운수면</t>
        </is>
      </c>
      <c r="B17" s="2150">
        <f>SUM(C17,F17:J17)</f>
        <v/>
      </c>
      <c r="C17" s="2075">
        <f>SUM(D17:E17)</f>
        <v/>
      </c>
      <c r="D17" s="2170" t="n">
        <v>3</v>
      </c>
      <c r="E17" s="2170" t="n">
        <v>0</v>
      </c>
      <c r="F17" s="2170" t="n">
        <v>1</v>
      </c>
      <c r="G17" s="2170" t="n">
        <v>1</v>
      </c>
      <c r="H17" s="2170" t="n">
        <v>0</v>
      </c>
      <c r="I17" s="2170" t="n">
        <v>0</v>
      </c>
      <c r="J17" s="2174" t="n">
        <v>0</v>
      </c>
      <c r="K17" s="607" t="inlineStr">
        <is>
          <t>Unsu-myeon</t>
        </is>
      </c>
    </row>
    <row r="18" ht="26.25" customFormat="1" customHeight="1" s="466">
      <c r="A18" s="605" t="inlineStr">
        <is>
          <t>성산면</t>
        </is>
      </c>
      <c r="B18" s="2150">
        <f>SUM(C18,F18:J18)</f>
        <v/>
      </c>
      <c r="C18" s="2075">
        <f>SUM(D18:E18)</f>
        <v/>
      </c>
      <c r="D18" s="2170" t="n">
        <v>1</v>
      </c>
      <c r="E18" s="2170" t="n">
        <v>0</v>
      </c>
      <c r="F18" s="2170" t="n">
        <v>1</v>
      </c>
      <c r="G18" s="2170" t="n">
        <v>1</v>
      </c>
      <c r="H18" s="2170" t="n">
        <v>3</v>
      </c>
      <c r="I18" s="2170" t="n">
        <v>0</v>
      </c>
      <c r="J18" s="2174" t="n">
        <v>0</v>
      </c>
      <c r="K18" s="607" t="inlineStr">
        <is>
          <t>Seongsan-myeon</t>
        </is>
      </c>
    </row>
    <row r="19" ht="26.25" customFormat="1" customHeight="1" s="466">
      <c r="A19" s="605" t="inlineStr">
        <is>
          <t>다산면</t>
        </is>
      </c>
      <c r="B19" s="2150">
        <f>SUM(C19,F19:J19)</f>
        <v/>
      </c>
      <c r="C19" s="2075">
        <f>SUM(D19:E19)</f>
        <v/>
      </c>
      <c r="D19" s="2170" t="n">
        <v>2</v>
      </c>
      <c r="E19" s="2170" t="n">
        <v>0</v>
      </c>
      <c r="F19" s="2170" t="n">
        <v>1</v>
      </c>
      <c r="G19" s="2170" t="n">
        <v>2</v>
      </c>
      <c r="H19" s="2170" t="n">
        <v>20</v>
      </c>
      <c r="I19" s="2170" t="n">
        <v>4</v>
      </c>
      <c r="J19" s="2174" t="n">
        <v>2</v>
      </c>
      <c r="K19" s="607" t="inlineStr">
        <is>
          <t>Dasan-myeon</t>
        </is>
      </c>
    </row>
    <row r="20" ht="26.25" customFormat="1" customHeight="1" s="466">
      <c r="A20" s="605" t="inlineStr">
        <is>
          <t>개진면</t>
        </is>
      </c>
      <c r="B20" s="2150">
        <f>SUM(C20,F20:J20)</f>
        <v/>
      </c>
      <c r="C20" s="2075">
        <f>SUM(D20:E20)</f>
        <v/>
      </c>
      <c r="D20" s="2170" t="n">
        <v>0</v>
      </c>
      <c r="E20" s="2170" t="n">
        <v>0</v>
      </c>
      <c r="F20" s="2170" t="n">
        <v>0</v>
      </c>
      <c r="G20" s="2170" t="n">
        <v>0</v>
      </c>
      <c r="H20" s="2170" t="n">
        <v>0</v>
      </c>
      <c r="I20" s="2170" t="n">
        <v>0</v>
      </c>
      <c r="J20" s="2174" t="n">
        <v>0</v>
      </c>
      <c r="K20" s="607" t="inlineStr">
        <is>
          <t>Gaejin-myeon</t>
        </is>
      </c>
    </row>
    <row r="21" ht="26.25" customFormat="1" customHeight="1" s="466">
      <c r="A21" s="605" t="inlineStr">
        <is>
          <t>우곡면</t>
        </is>
      </c>
      <c r="B21" s="2150">
        <f>SUM(C21,F21:J21)</f>
        <v/>
      </c>
      <c r="C21" s="2075">
        <f>SUM(D21:E21)</f>
        <v/>
      </c>
      <c r="D21" s="2170" t="n">
        <v>0</v>
      </c>
      <c r="E21" s="2170" t="n">
        <v>0</v>
      </c>
      <c r="F21" s="2170" t="n">
        <v>0</v>
      </c>
      <c r="G21" s="2170" t="n">
        <v>0</v>
      </c>
      <c r="H21" s="2170" t="n">
        <v>0</v>
      </c>
      <c r="I21" s="2170" t="n">
        <v>0</v>
      </c>
      <c r="J21" s="2174" t="n">
        <v>0</v>
      </c>
      <c r="K21" s="607" t="inlineStr">
        <is>
          <t>Ugok-myeon</t>
        </is>
      </c>
    </row>
    <row r="22" ht="26.25" customFormat="1" customHeight="1" s="466" thickBot="1">
      <c r="A22" s="608" t="inlineStr">
        <is>
          <t>쌍림면</t>
        </is>
      </c>
      <c r="B22" s="2186">
        <f>SUM(C22,F22:J22)</f>
        <v/>
      </c>
      <c r="C22" s="2187">
        <f>SUM(D22:E22)</f>
        <v/>
      </c>
      <c r="D22" s="2175" t="n">
        <v>1</v>
      </c>
      <c r="E22" s="2175" t="n">
        <v>0</v>
      </c>
      <c r="F22" s="2175" t="n">
        <v>0</v>
      </c>
      <c r="G22" s="2175" t="n">
        <v>1</v>
      </c>
      <c r="H22" s="2175" t="n">
        <v>1</v>
      </c>
      <c r="I22" s="2175" t="n">
        <v>0</v>
      </c>
      <c r="J22" s="2178" t="n">
        <v>0</v>
      </c>
      <c r="K22" s="610" t="inlineStr">
        <is>
          <t>Ssangnim-myeon</t>
        </is>
      </c>
    </row>
    <row r="23" ht="15" customFormat="1" customHeight="1" s="34">
      <c r="A23" s="34" t="inlineStr">
        <is>
          <t>자료 : 관광진흥과, 2013년 양식변경 미용업에 미용 추가</t>
        </is>
      </c>
      <c r="B23" s="550" t="n"/>
      <c r="C23" s="1645" t="n"/>
      <c r="D23" s="1645" t="n"/>
      <c r="E23" s="1645" t="n"/>
      <c r="G23" s="550" t="n"/>
      <c r="H23" s="550" t="n"/>
      <c r="I23" s="550" t="n"/>
      <c r="J23" s="550" t="n"/>
      <c r="K23" s="550" t="n"/>
    </row>
    <row r="24" ht="15" customFormat="1" customHeight="1" s="34">
      <c r="A24" s="34" t="inlineStr">
        <is>
          <t>주 : 1) 관광호텔 포함, 2) 공중위생관리법(2016.2.3)에 따라 기존 위생관리용역업이 건설위생관리업으로 변경됨</t>
        </is>
      </c>
      <c r="B24" s="34" t="n"/>
      <c r="C24" s="34" t="n"/>
      <c r="D24" s="34" t="n"/>
      <c r="E24" s="34" t="n"/>
      <c r="F24" s="34" t="n"/>
      <c r="G24" s="34" t="n"/>
      <c r="H24" s="34" t="n"/>
      <c r="I24" s="34" t="n"/>
      <c r="J24" s="34" t="n"/>
      <c r="K24" s="34" t="n"/>
    </row>
    <row r="25" ht="15" customFormat="1" customHeight="1" s="34">
      <c r="A25" s="34" t="inlineStr">
        <is>
          <t xml:space="preserve">   2018년 자료부터 표제수정, 미용업 하위세부항목은 통합 작성</t>
        </is>
      </c>
      <c r="B25" s="34" t="n"/>
      <c r="C25" s="34" t="n"/>
      <c r="D25" s="34" t="n"/>
      <c r="E25" s="34" t="n"/>
      <c r="F25" s="34" t="n"/>
      <c r="G25" s="34" t="n"/>
    </row>
    <row r="26" ht="15" customFormat="1" customHeight="1" s="34">
      <c r="A26" s="34" t="inlineStr">
        <is>
          <t xml:space="preserve">   2020년 자료부터 총계, 소계 항목 추가, 숙박업 일반, 생활 세부분류항목 추가</t>
        </is>
      </c>
    </row>
  </sheetData>
  <mergeCells count="11">
    <mergeCell ref="I6:I8"/>
    <mergeCell ref="C6:E7"/>
    <mergeCell ref="K6:K8"/>
    <mergeCell ref="A4:K4"/>
    <mergeCell ref="A3:K3"/>
    <mergeCell ref="H6:H8"/>
    <mergeCell ref="G6:G8"/>
    <mergeCell ref="J6:J8"/>
    <mergeCell ref="A6:A8"/>
    <mergeCell ref="B6:B8"/>
    <mergeCell ref="F6:F8"/>
  </mergeCells>
  <pageMargins left="0.75" right="0.75" top="1" bottom="1" header="0.5" footer="0.5"/>
  <pageSetup orientation="portrait" paperSize="9" scale="67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L29"/>
  <sheetViews>
    <sheetView showGridLines="0" view="pageBreakPreview" zoomScale="85" zoomScaleNormal="100" zoomScaleSheetLayoutView="85" workbookViewId="0">
      <selection activeCell="G30" sqref="G30"/>
    </sheetView>
  </sheetViews>
  <sheetFormatPr baseColWidth="8" defaultRowHeight="12"/>
  <cols>
    <col width="9.77734375" customWidth="1" style="320" min="1" max="3"/>
    <col width="12.88671875" customWidth="1" style="320" min="4" max="4"/>
    <col width="11.33203125" customWidth="1" style="320" min="5" max="5"/>
    <col width="11.77734375" customWidth="1" style="320" min="6" max="6"/>
    <col width="11.21875" customWidth="1" style="320" min="7" max="7"/>
    <col width="10.88671875" customWidth="1" style="320" min="8" max="8"/>
    <col width="9.77734375" customWidth="1" style="320" min="9" max="10"/>
    <col width="10.88671875" customWidth="1" style="320" min="11" max="11"/>
    <col width="13.21875" customWidth="1" style="320" min="12" max="12"/>
    <col width="8.88671875" customWidth="1" style="320" min="13" max="16384"/>
  </cols>
  <sheetData>
    <row r="1" ht="15" customFormat="1" customHeight="1" s="34">
      <c r="A1" s="34" t="inlineStr">
        <is>
          <t>ⅩⅡ. 보건 및 사회보장</t>
        </is>
      </c>
      <c r="B1" s="34" t="n"/>
      <c r="C1" s="34" t="n"/>
      <c r="L1" s="1502" t="inlineStr">
        <is>
          <t>ⅩⅡ. Health and Social Security</t>
        </is>
      </c>
    </row>
    <row r="2" ht="15" customFormat="1" customHeight="1" s="34">
      <c r="A2" s="2188" t="n"/>
      <c r="B2" s="2188" t="n"/>
      <c r="C2" s="2188" t="n"/>
      <c r="D2" s="2188" t="n"/>
      <c r="E2" s="268" t="n"/>
      <c r="F2" s="268" t="n"/>
      <c r="G2" s="268" t="n"/>
      <c r="H2" s="268" t="n"/>
      <c r="I2" s="268" t="n"/>
      <c r="J2" s="268" t="n"/>
      <c r="K2" s="268" t="n"/>
      <c r="L2" s="268" t="n"/>
    </row>
    <row r="3" ht="25.15" customFormat="1" customHeight="1" s="323">
      <c r="A3" s="2189" t="inlineStr">
        <is>
          <t>8. 예방접종</t>
        </is>
      </c>
    </row>
    <row r="4" ht="25.15" customHeight="1">
      <c r="A4" s="2190" t="inlineStr">
        <is>
          <t>8. National Vaccinations Coverage</t>
        </is>
      </c>
    </row>
    <row r="5" ht="15" customFormat="1" customHeight="1" s="34" thickBot="1">
      <c r="A5" s="2191" t="inlineStr">
        <is>
          <t>단위 : 명</t>
        </is>
      </c>
      <c r="B5" s="2191" t="n"/>
      <c r="C5" s="2191" t="n"/>
      <c r="D5" s="2191" t="n"/>
      <c r="E5" s="1997" t="n"/>
      <c r="F5" s="1997" t="n"/>
      <c r="G5" s="1997" t="n"/>
      <c r="H5" s="2192" t="n"/>
      <c r="I5" s="1997" t="n"/>
      <c r="J5" s="1997" t="n"/>
      <c r="K5" s="1997" t="n"/>
      <c r="L5" s="1502" t="inlineStr">
        <is>
          <t>Unit : person</t>
        </is>
      </c>
    </row>
    <row r="6" ht="18" customHeight="1">
      <c r="A6" s="2193" t="inlineStr">
        <is>
          <t xml:space="preserve">연별 및
읍면별
</t>
        </is>
      </c>
      <c r="B6" s="1196" t="inlineStr">
        <is>
          <t>결 핵
B.C.G.</t>
        </is>
      </c>
      <c r="C6" s="2194" t="inlineStr">
        <is>
          <t>B형간염
HepB</t>
        </is>
      </c>
      <c r="D6" s="1193" t="inlineStr">
        <is>
          <t>디프테리아, 
파상풍,백일해
DTaP</t>
        </is>
      </c>
      <c r="E6" s="1193" t="inlineStr">
        <is>
          <t>폴리오
IPV</t>
        </is>
      </c>
      <c r="F6" s="2195" t="inlineStr">
        <is>
          <t>b형헤모필루스
인플루엔자
Hib</t>
        </is>
      </c>
      <c r="G6" s="2195" t="inlineStr">
        <is>
          <t>폐렴구균
(PCV)</t>
        </is>
      </c>
      <c r="H6" s="1193" t="inlineStr">
        <is>
          <t>홍역, 풍진,
유행성이하선염
MMR</t>
        </is>
      </c>
      <c r="I6" s="2195" t="inlineStr">
        <is>
          <t>수두
Var</t>
        </is>
      </c>
      <c r="J6" s="1206" t="inlineStr">
        <is>
          <t>일본뇌염
JE</t>
        </is>
      </c>
      <c r="K6" s="1209" t="inlineStr">
        <is>
          <t>기 타
Others</t>
        </is>
      </c>
      <c r="L6" s="2196" t="inlineStr">
        <is>
          <t>Year &amp; Eup, Myeon</t>
        </is>
      </c>
    </row>
    <row r="7" ht="18" customHeight="1">
      <c r="A7" s="2060" t="n"/>
      <c r="B7" s="2086" t="n"/>
      <c r="C7" s="2102" t="n"/>
      <c r="D7" s="2064" t="n"/>
      <c r="E7" s="2064" t="n"/>
      <c r="F7" s="2064" t="n"/>
      <c r="G7" s="2064" t="n"/>
      <c r="H7" s="2064" t="n"/>
      <c r="I7" s="2064" t="n"/>
      <c r="J7" s="2102" t="n"/>
      <c r="K7" s="2065" t="n"/>
    </row>
    <row r="8" ht="18" customHeight="1">
      <c r="A8" s="2060" t="n"/>
      <c r="B8" s="2086" t="n"/>
      <c r="C8" s="2102" t="n"/>
      <c r="D8" s="2064" t="n"/>
      <c r="E8" s="2064" t="n"/>
      <c r="F8" s="2064" t="n"/>
      <c r="G8" s="2064" t="n"/>
      <c r="H8" s="2064" t="n"/>
      <c r="I8" s="2064" t="n"/>
      <c r="J8" s="2102" t="n"/>
      <c r="K8" s="2065" t="n"/>
    </row>
    <row r="9" ht="18" customHeight="1">
      <c r="A9" s="2068" t="n"/>
      <c r="B9" s="2062" t="n"/>
      <c r="C9" s="2121" t="n"/>
      <c r="D9" s="2069" t="n"/>
      <c r="E9" s="2069" t="n"/>
      <c r="F9" s="2070" t="n"/>
      <c r="G9" s="2070" t="n"/>
      <c r="H9" s="2069" t="n"/>
      <c r="I9" s="2070" t="n"/>
      <c r="J9" s="2063" t="n"/>
      <c r="K9" s="2197" t="n"/>
      <c r="L9" s="2067" t="n"/>
    </row>
    <row r="10" ht="27" customFormat="1" customHeight="1" s="320">
      <c r="A10" s="626" t="n">
        <v>2020</v>
      </c>
      <c r="B10" s="2075" t="n">
        <v>33</v>
      </c>
      <c r="C10" s="2075" t="n">
        <v>672</v>
      </c>
      <c r="D10" s="2075" t="n">
        <v>520</v>
      </c>
      <c r="E10" s="2075" t="n">
        <v>421</v>
      </c>
      <c r="F10" s="2080" t="n">
        <v>267</v>
      </c>
      <c r="G10" s="2080" t="n">
        <v>928</v>
      </c>
      <c r="H10" s="2075" t="n">
        <v>366</v>
      </c>
      <c r="I10" s="2080" t="n">
        <v>164</v>
      </c>
      <c r="J10" s="2075" t="n">
        <v>541</v>
      </c>
      <c r="K10" s="2108" t="n">
        <v>1098</v>
      </c>
      <c r="L10" s="627" t="n">
        <v>2020</v>
      </c>
    </row>
    <row r="11" ht="27" customFormat="1" customHeight="1" s="320">
      <c r="A11" s="626" t="n">
        <v>2021</v>
      </c>
      <c r="B11" s="2075" t="n">
        <v>52</v>
      </c>
      <c r="C11" s="2075" t="n">
        <v>649</v>
      </c>
      <c r="D11" s="2075" t="n">
        <v>532</v>
      </c>
      <c r="E11" s="2075" t="n">
        <v>435</v>
      </c>
      <c r="F11" s="2075" t="n">
        <v>428</v>
      </c>
      <c r="G11" s="2075" t="n">
        <v>589</v>
      </c>
      <c r="H11" s="2075" t="n">
        <v>303</v>
      </c>
      <c r="I11" s="2075" t="n">
        <v>129</v>
      </c>
      <c r="J11" s="2075" t="n">
        <v>512</v>
      </c>
      <c r="K11" s="2125" t="n">
        <v>2803</v>
      </c>
      <c r="L11" s="627" t="n">
        <v>2021</v>
      </c>
    </row>
    <row r="12" ht="27" customFormat="1" customHeight="1" s="320">
      <c r="A12" s="626" t="n">
        <v>2022</v>
      </c>
      <c r="B12" s="2075" t="n">
        <v>60</v>
      </c>
      <c r="C12" s="2075" t="n">
        <v>646</v>
      </c>
      <c r="D12" s="2075" t="n">
        <v>480</v>
      </c>
      <c r="E12" s="2075" t="n">
        <v>386</v>
      </c>
      <c r="F12" s="2075" t="n">
        <v>373</v>
      </c>
      <c r="G12" s="2075" t="n">
        <v>575</v>
      </c>
      <c r="H12" s="2075" t="n">
        <v>269</v>
      </c>
      <c r="I12" s="2075" t="n">
        <v>135</v>
      </c>
      <c r="J12" s="2075" t="n">
        <v>435</v>
      </c>
      <c r="K12" s="2125" t="n">
        <v>14012</v>
      </c>
      <c r="L12" s="627" t="n">
        <v>2022</v>
      </c>
    </row>
    <row r="13" ht="27" customFormat="1" customHeight="1" s="320">
      <c r="A13" s="626" t="n">
        <v>2023</v>
      </c>
      <c r="B13" s="2075" t="n">
        <v>29</v>
      </c>
      <c r="C13" s="2075" t="n">
        <v>468</v>
      </c>
      <c r="D13" s="2075" t="n">
        <v>469</v>
      </c>
      <c r="E13" s="2075" t="n">
        <v>377</v>
      </c>
      <c r="F13" s="2075" t="n">
        <v>360</v>
      </c>
      <c r="G13" s="2075" t="n">
        <v>355</v>
      </c>
      <c r="H13" s="2075" t="n">
        <v>196</v>
      </c>
      <c r="I13" s="2075" t="n">
        <v>85</v>
      </c>
      <c r="J13" s="2075" t="n">
        <v>420</v>
      </c>
      <c r="K13" s="2125" t="n">
        <v>11586</v>
      </c>
      <c r="L13" s="627" t="n">
        <v>2023</v>
      </c>
    </row>
    <row r="14" ht="27" customFormat="1" customHeight="1" s="320">
      <c r="A14" s="747" t="n">
        <v>2024</v>
      </c>
      <c r="B14" s="2078">
        <f>SUM(B16:B24)</f>
        <v/>
      </c>
      <c r="C14" s="2078">
        <f>SUM(C16:C24)</f>
        <v/>
      </c>
      <c r="D14" s="2078">
        <f>SUM(D16:D24)</f>
        <v/>
      </c>
      <c r="E14" s="2078">
        <f>SUM(E16:E24)</f>
        <v/>
      </c>
      <c r="F14" s="2078">
        <f>SUM(F16:F24)</f>
        <v/>
      </c>
      <c r="G14" s="2078">
        <f>SUM(G16:G24)</f>
        <v/>
      </c>
      <c r="H14" s="2078">
        <f>SUM(H16:H24)</f>
        <v/>
      </c>
      <c r="I14" s="2078">
        <f>SUM(I16:I24)</f>
        <v/>
      </c>
      <c r="J14" s="2078">
        <f>SUM(J16:J24)</f>
        <v/>
      </c>
      <c r="K14" s="2127">
        <f>SUM(K16:K24)</f>
        <v/>
      </c>
      <c r="L14" s="913" t="n">
        <v>2024</v>
      </c>
    </row>
    <row r="15" ht="27" customFormat="1" customHeight="1" s="320">
      <c r="A15" s="626" t="n"/>
      <c r="B15" s="2075" t="n"/>
      <c r="C15" s="2075" t="n"/>
      <c r="D15" s="2075" t="n"/>
      <c r="E15" s="2075" t="n"/>
      <c r="F15" s="2075" t="n"/>
      <c r="G15" s="2075" t="n"/>
      <c r="H15" s="2198" t="n"/>
      <c r="I15" s="2199" t="n"/>
      <c r="J15" s="2199" t="n"/>
      <c r="K15" s="2125" t="n"/>
      <c r="L15" s="627" t="n"/>
    </row>
    <row r="16" ht="25.5" customFormat="1" customHeight="1" s="320">
      <c r="A16" s="1007" t="inlineStr">
        <is>
          <t>대가야읍</t>
        </is>
      </c>
      <c r="B16" s="2200" t="n">
        <v>21</v>
      </c>
      <c r="C16" s="2200" t="n">
        <v>153</v>
      </c>
      <c r="D16" s="2200" t="n">
        <v>159</v>
      </c>
      <c r="E16" s="2200" t="n">
        <v>62</v>
      </c>
      <c r="F16" s="2200" t="n">
        <v>74</v>
      </c>
      <c r="G16" s="2200" t="n">
        <v>60</v>
      </c>
      <c r="H16" s="2200" t="n">
        <v>42</v>
      </c>
      <c r="I16" s="2200" t="n">
        <v>14</v>
      </c>
      <c r="J16" s="2200" t="n">
        <v>111</v>
      </c>
      <c r="K16" s="2201" t="n">
        <v>1383</v>
      </c>
      <c r="L16" s="656" t="inlineStr">
        <is>
          <t>Daegaya-eup</t>
        </is>
      </c>
    </row>
    <row r="17" ht="27" customFormat="1" customHeight="1" s="320">
      <c r="A17" s="626" t="inlineStr">
        <is>
          <t>덕 곡 면</t>
        </is>
      </c>
      <c r="B17" s="2200" t="n"/>
      <c r="C17" s="2200" t="n"/>
      <c r="D17" s="2200" t="n"/>
      <c r="E17" s="2200" t="n"/>
      <c r="F17" s="2200" t="n"/>
      <c r="G17" s="2200" t="n"/>
      <c r="H17" s="2200" t="n"/>
      <c r="I17" s="2200" t="n"/>
      <c r="J17" s="2200" t="n"/>
      <c r="K17" s="2201" t="n">
        <v>401</v>
      </c>
      <c r="L17" s="550" t="inlineStr">
        <is>
          <t>Deokgok-myeon</t>
        </is>
      </c>
    </row>
    <row r="18" ht="27" customFormat="1" customHeight="1" s="320">
      <c r="A18" s="626" t="inlineStr">
        <is>
          <t>운 수 면</t>
        </is>
      </c>
      <c r="B18" s="2200" t="n"/>
      <c r="C18" s="2200" t="n"/>
      <c r="D18" s="2200" t="n"/>
      <c r="E18" s="2200" t="n"/>
      <c r="F18" s="2200" t="n"/>
      <c r="G18" s="2200" t="n"/>
      <c r="H18" s="2200" t="n"/>
      <c r="I18" s="2200" t="n"/>
      <c r="J18" s="2200" t="n"/>
      <c r="K18" s="2201" t="n">
        <v>266</v>
      </c>
      <c r="L18" s="550" t="inlineStr">
        <is>
          <t>Unsu-myeon</t>
        </is>
      </c>
    </row>
    <row r="19" ht="27" customFormat="1" customHeight="1" s="320">
      <c r="A19" s="626" t="inlineStr">
        <is>
          <t>성 산 면</t>
        </is>
      </c>
      <c r="B19" s="2200" t="n"/>
      <c r="C19" s="2200" t="n"/>
      <c r="D19" s="2200" t="n"/>
      <c r="E19" s="2200" t="n"/>
      <c r="F19" s="2200" t="n"/>
      <c r="G19" s="2200" t="n"/>
      <c r="H19" s="2200" t="n"/>
      <c r="I19" s="2200" t="n"/>
      <c r="J19" s="2200" t="n"/>
      <c r="K19" s="2201" t="n">
        <v>406</v>
      </c>
      <c r="L19" s="550" t="inlineStr">
        <is>
          <t>Seongsan-myeon</t>
        </is>
      </c>
    </row>
    <row r="20" ht="27" customFormat="1" customHeight="1" s="320">
      <c r="A20" s="626" t="inlineStr">
        <is>
          <t>다 산 면</t>
        </is>
      </c>
      <c r="B20" s="2200" t="n"/>
      <c r="C20" s="2200" t="n">
        <v>29</v>
      </c>
      <c r="D20" s="2200" t="n">
        <v>24</v>
      </c>
      <c r="E20" s="2200" t="n">
        <v>2</v>
      </c>
      <c r="F20" s="2200" t="n">
        <v>8</v>
      </c>
      <c r="G20" s="2200" t="n">
        <v>11</v>
      </c>
      <c r="H20" s="2200" t="n">
        <v>5</v>
      </c>
      <c r="I20" s="2200" t="n">
        <v>3</v>
      </c>
      <c r="J20" s="2200" t="n">
        <v>31</v>
      </c>
      <c r="K20" s="2201" t="n">
        <v>389</v>
      </c>
      <c r="L20" s="550" t="inlineStr">
        <is>
          <t>Dasan-myeon</t>
        </is>
      </c>
    </row>
    <row r="21" ht="27" customFormat="1" customHeight="1" s="320">
      <c r="A21" s="626" t="inlineStr">
        <is>
          <t>개 진 면</t>
        </is>
      </c>
      <c r="B21" s="2200" t="n"/>
      <c r="C21" s="2200" t="n"/>
      <c r="D21" s="2200" t="n"/>
      <c r="E21" s="2200" t="n"/>
      <c r="F21" s="2200" t="n"/>
      <c r="G21" s="2200" t="n"/>
      <c r="H21" s="2200" t="n"/>
      <c r="I21" s="2200" t="n"/>
      <c r="J21" s="2200" t="n"/>
      <c r="K21" s="2201" t="n">
        <v>278</v>
      </c>
      <c r="L21" s="550" t="inlineStr">
        <is>
          <t>Gaejin-myeon</t>
        </is>
      </c>
    </row>
    <row r="22" ht="27" customFormat="1" customHeight="1" s="320">
      <c r="A22" s="626" t="inlineStr">
        <is>
          <t>우 곡 면</t>
        </is>
      </c>
      <c r="B22" s="2200" t="n"/>
      <c r="C22" s="2200" t="n"/>
      <c r="D22" s="2200" t="n"/>
      <c r="E22" s="2200" t="n"/>
      <c r="F22" s="2200" t="n"/>
      <c r="G22" s="2200" t="n"/>
      <c r="H22" s="2200" t="n"/>
      <c r="I22" s="2200" t="n"/>
      <c r="J22" s="2200" t="n"/>
      <c r="K22" s="2201" t="n">
        <v>362</v>
      </c>
      <c r="L22" s="550" t="inlineStr">
        <is>
          <t>Ugok-myeon</t>
        </is>
      </c>
    </row>
    <row r="23" ht="27" customFormat="1" customHeight="1" s="320">
      <c r="A23" s="626" t="inlineStr">
        <is>
          <t>쌍 림 면</t>
        </is>
      </c>
      <c r="B23" s="2200" t="n"/>
      <c r="C23" s="2200" t="n"/>
      <c r="D23" s="2200" t="n"/>
      <c r="E23" s="2200" t="n"/>
      <c r="F23" s="2200" t="n"/>
      <c r="G23" s="2200" t="n"/>
      <c r="H23" s="2200" t="n"/>
      <c r="I23" s="2200" t="n"/>
      <c r="J23" s="2200" t="n"/>
      <c r="K23" s="2201" t="n">
        <v>583</v>
      </c>
      <c r="L23" s="550" t="inlineStr">
        <is>
          <t>Ssangnim-myeon</t>
        </is>
      </c>
    </row>
    <row r="24" ht="27" customFormat="1" customHeight="1" s="320" thickBot="1">
      <c r="A24" s="916" t="inlineStr">
        <is>
          <t>의료기관</t>
        </is>
      </c>
      <c r="B24" s="2200" t="n"/>
      <c r="C24" s="2200" t="n">
        <v>236</v>
      </c>
      <c r="D24" s="2200" t="n">
        <v>382</v>
      </c>
      <c r="E24" s="2200" t="n">
        <v>64</v>
      </c>
      <c r="F24" s="2200" t="n">
        <v>274</v>
      </c>
      <c r="G24" s="2200" t="n">
        <v>279</v>
      </c>
      <c r="H24" s="2200" t="n">
        <v>121</v>
      </c>
      <c r="I24" s="2200" t="n">
        <v>70</v>
      </c>
      <c r="J24" s="2200" t="n">
        <v>278</v>
      </c>
      <c r="K24" s="2202" t="n">
        <v>7935</v>
      </c>
      <c r="L24" s="668" t="inlineStr">
        <is>
          <t>Primary health
care centers</t>
        </is>
      </c>
    </row>
    <row r="25" ht="15" customFormat="1" customHeight="1" s="34">
      <c r="A25" s="158" t="inlineStr">
        <is>
          <t>자료 : 보건소, 2014년부터 양식변경(수두, Hib 추가), 2016년부터 양식변경(진료소→의료기관)</t>
        </is>
      </c>
      <c r="B25" s="158" t="n"/>
      <c r="C25" s="158" t="n"/>
      <c r="D25" s="158" t="n"/>
      <c r="E25" s="158" t="n"/>
      <c r="F25" s="158" t="n"/>
      <c r="G25" s="158" t="n"/>
      <c r="H25" s="158" t="n"/>
      <c r="I25" s="158" t="n"/>
      <c r="J25" s="158" t="n"/>
      <c r="K25" s="403" t="n"/>
    </row>
    <row r="26" ht="15" customFormat="1" customHeight="1" s="34">
      <c r="A26" s="34" t="inlineStr">
        <is>
          <t>주 1) BCG는 보건소에서 실시되는 것에 한함.</t>
        </is>
      </c>
      <c r="B26" s="34" t="n"/>
      <c r="C26" s="34" t="n"/>
    </row>
    <row r="27" ht="15" customFormat="1" customHeight="1" s="34">
      <c r="A27" s="34" t="inlineStr">
        <is>
          <t xml:space="preserve">   2018년 자료부터 보건복지통계연보 서식 및 감염병의 예방 및 관리에 관한 법률 제24조(필수예방접종)에 따른 분류로 수정 변경</t>
        </is>
      </c>
      <c r="B27" s="34" t="n"/>
      <c r="C27" s="34" t="n"/>
    </row>
    <row r="28" ht="15" customFormat="1" customHeight="1" s="34">
      <c r="A28" s="34" t="inlineStr">
        <is>
          <t xml:space="preserve">  2) "기타" 항목은 필수예방접종 백신 중 나열되지 않은 A형간염(HepA), Td, Tdap, 사람유두종바이러스 등 포함</t>
        </is>
      </c>
      <c r="B28" s="34" t="n"/>
      <c r="C28" s="34" t="n"/>
    </row>
    <row r="29" ht="15" customFormat="1" customHeight="1" s="34">
      <c r="A29" s="34" t="inlineStr">
        <is>
          <t xml:space="preserve">  3) 2020년부터 디프테리아, 파상풍, 백일해 항목 통합</t>
        </is>
      </c>
      <c r="B29" s="34" t="n"/>
      <c r="C29" s="34" t="n"/>
    </row>
  </sheetData>
  <mergeCells count="14">
    <mergeCell ref="A6:A9"/>
    <mergeCell ref="D6:D9"/>
    <mergeCell ref="B6:B9"/>
    <mergeCell ref="J6:J9"/>
    <mergeCell ref="F6:F9"/>
    <mergeCell ref="E6:E9"/>
    <mergeCell ref="I6:I9"/>
    <mergeCell ref="G6:G9"/>
    <mergeCell ref="L6:L9"/>
    <mergeCell ref="K6:K9"/>
    <mergeCell ref="A3:L3"/>
    <mergeCell ref="H6:H9"/>
    <mergeCell ref="C6:C9"/>
    <mergeCell ref="A4:L4"/>
  </mergeCells>
  <pageMargins left="0.65" right="0.7" top="0.984251968503937" bottom="0.984251968503937" header="0.5118110236220472" footer="0.5118110236220472"/>
  <pageSetup orientation="portrait" paperSize="9" scale="58"/>
  <legacyDrawing xmlns:r="http://schemas.openxmlformats.org/officeDocument/2006/relationships" r:id="anysvml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FI30"/>
  <sheetViews>
    <sheetView view="pageBreakPreview" zoomScale="85" zoomScaleNormal="100" zoomScaleSheetLayoutView="85" workbookViewId="0">
      <selection activeCell="C18" sqref="C18"/>
    </sheetView>
  </sheetViews>
  <sheetFormatPr baseColWidth="8" defaultRowHeight="13.5"/>
  <sheetData>
    <row r="1" ht="15" customFormat="1" customHeight="1" s="148">
      <c r="A1" s="566" t="inlineStr">
        <is>
          <t>ⅩⅡ. 보건 및 사회보장</t>
        </is>
      </c>
      <c r="B1" s="566" t="n"/>
      <c r="AQ1" s="567" t="inlineStr">
        <is>
          <t>ⅩⅡ. Health and Social Security</t>
        </is>
      </c>
      <c r="AR1" s="566" t="inlineStr">
        <is>
          <t>ⅩⅡ. 보건 및 사회보장</t>
        </is>
      </c>
      <c r="AS1" s="566" t="n"/>
      <c r="AT1" s="566" t="n"/>
      <c r="AU1" s="566" t="n"/>
      <c r="AV1" s="566" t="n"/>
      <c r="AW1" s="566" t="n"/>
      <c r="AX1" s="566" t="n"/>
      <c r="AY1" s="566" t="n"/>
      <c r="AZ1" s="566" t="n"/>
      <c r="BA1" s="566" t="n"/>
      <c r="BB1" s="566" t="n"/>
      <c r="BC1" s="566" t="n"/>
      <c r="BD1" s="566" t="n"/>
      <c r="BQ1" s="567" t="inlineStr">
        <is>
          <t>ⅩⅡ. Health and Social Security</t>
        </is>
      </c>
      <c r="BR1" s="566" t="inlineStr">
        <is>
          <t>ⅩⅡ. 보건 및 사회보장</t>
        </is>
      </c>
      <c r="BV1" s="567" t="n"/>
      <c r="CE1" s="568" t="n"/>
      <c r="CF1" s="568" t="n"/>
      <c r="CG1" s="568" t="n"/>
      <c r="CH1" s="568" t="n"/>
      <c r="CI1" s="568" t="n"/>
      <c r="CJ1" s="568" t="n"/>
      <c r="CK1" s="568" t="n"/>
      <c r="CL1" s="568" t="n"/>
      <c r="CS1" s="567" t="inlineStr">
        <is>
          <t>ⅩⅡ. Health and Social Security</t>
        </is>
      </c>
      <c r="CT1" s="566" t="inlineStr">
        <is>
          <t>ⅩⅡ. 보건 및 사회보장</t>
        </is>
      </c>
      <c r="DA1" s="148" t="inlineStr">
        <is>
          <t xml:space="preserve"> </t>
        </is>
      </c>
      <c r="DS1" s="567" t="inlineStr">
        <is>
          <t xml:space="preserve">ⅩⅡ. Health and Social Security </t>
        </is>
      </c>
      <c r="DT1" s="566" t="inlineStr">
        <is>
          <t>ⅩⅡ. 보건 및 사회보장</t>
        </is>
      </c>
      <c r="ES1" s="567" t="inlineStr">
        <is>
          <t>ⅩⅡ. Health and Social Security</t>
        </is>
      </c>
      <c r="ET1" s="566" t="inlineStr">
        <is>
          <t>ⅩⅡ. 보건 및 사회보장</t>
        </is>
      </c>
    </row>
    <row r="2" ht="15" customFormat="1" customHeight="1" s="148">
      <c r="A2" s="566" t="n"/>
      <c r="B2" s="566" t="n"/>
      <c r="AQ2" s="567" t="n"/>
      <c r="AR2" s="566" t="n"/>
      <c r="AS2" s="566" t="n"/>
      <c r="AT2" s="566" t="n"/>
      <c r="AU2" s="566" t="n"/>
      <c r="AV2" s="566" t="n"/>
      <c r="AW2" s="566" t="n"/>
      <c r="AX2" s="566" t="n"/>
      <c r="AY2" s="566" t="n"/>
      <c r="AZ2" s="566" t="n"/>
      <c r="BA2" s="566" t="n"/>
      <c r="BB2" s="566" t="n"/>
      <c r="BC2" s="566" t="n"/>
      <c r="BD2" s="566" t="n"/>
      <c r="BQ2" s="567" t="n"/>
      <c r="BR2" s="566" t="n"/>
      <c r="BV2" s="567" t="n"/>
      <c r="CE2" s="568" t="n"/>
      <c r="CF2" s="568" t="n"/>
      <c r="CG2" s="568" t="n"/>
      <c r="CH2" s="568" t="n"/>
      <c r="CI2" s="568" t="n"/>
      <c r="CJ2" s="568" t="n"/>
      <c r="CK2" s="568" t="n"/>
      <c r="CL2" s="568" t="n"/>
      <c r="CS2" s="567" t="n"/>
      <c r="CT2" s="566" t="n"/>
      <c r="DS2" s="567" t="n"/>
      <c r="DT2" s="566" t="n"/>
      <c r="ES2" s="567" t="n"/>
      <c r="ET2" s="566" t="n"/>
    </row>
    <row r="3" ht="25.15" customFormat="1" customHeight="1" s="1292">
      <c r="A3" s="1292" t="inlineStr">
        <is>
          <t>9. 주요법정감염병 발생 및 사망</t>
        </is>
      </c>
      <c r="B3" s="2203" t="n"/>
      <c r="C3" s="2203" t="n"/>
      <c r="D3" s="2203" t="n"/>
      <c r="E3" s="2203" t="n"/>
      <c r="F3" s="2203" t="n"/>
      <c r="G3" s="2203" t="n"/>
      <c r="H3" s="2203" t="n"/>
      <c r="I3" s="2203" t="n"/>
      <c r="J3" s="2203" t="n"/>
      <c r="K3" s="2203" t="n"/>
      <c r="L3" s="2203" t="n"/>
      <c r="M3" s="2203" t="n"/>
      <c r="N3" s="2203" t="n"/>
      <c r="O3" s="2203" t="n"/>
      <c r="P3" s="2203" t="n"/>
      <c r="Q3" s="2203" t="n"/>
      <c r="R3" s="2203" t="n"/>
      <c r="S3" s="2203" t="n"/>
      <c r="T3" s="2203" t="n"/>
      <c r="U3" s="2203" t="n"/>
      <c r="V3" s="2203" t="n"/>
      <c r="W3" s="2203" t="n"/>
      <c r="X3" s="2203" t="n"/>
      <c r="Y3" s="2203" t="n"/>
      <c r="Z3" s="2203" t="n"/>
      <c r="AA3" s="2203" t="n"/>
      <c r="AB3" s="2203" t="n"/>
      <c r="AC3" s="2203" t="n"/>
      <c r="AD3" s="2203" t="n"/>
      <c r="AE3" s="2203" t="n"/>
      <c r="AF3" s="2203" t="n"/>
      <c r="AG3" s="2203" t="n"/>
      <c r="AH3" s="2203" t="n"/>
      <c r="AI3" s="2203" t="n"/>
      <c r="AJ3" s="2203" t="n"/>
      <c r="AK3" s="2203" t="n"/>
      <c r="AL3" s="2203" t="n"/>
      <c r="AM3" s="2203" t="n"/>
      <c r="AN3" s="2203" t="n"/>
      <c r="AO3" s="2203" t="n"/>
      <c r="AP3" s="2203" t="n"/>
      <c r="AQ3" s="2203" t="n"/>
      <c r="AR3" s="1292" t="inlineStr">
        <is>
          <t>9. 주요법정감염병 발생 및 사망(계속)</t>
        </is>
      </c>
      <c r="AS3" s="2203" t="n"/>
      <c r="AT3" s="2203" t="n"/>
      <c r="AU3" s="2203" t="n"/>
      <c r="AV3" s="2203" t="n"/>
      <c r="AW3" s="2203" t="n"/>
      <c r="AX3" s="2203" t="n"/>
      <c r="AY3" s="2203" t="n"/>
      <c r="AZ3" s="2203" t="n"/>
      <c r="BA3" s="2203" t="n"/>
      <c r="BB3" s="2203" t="n"/>
      <c r="BC3" s="2203" t="n"/>
      <c r="BD3" s="2203" t="n"/>
      <c r="BE3" s="2203" t="n"/>
      <c r="BF3" s="2203" t="n"/>
      <c r="BG3" s="2203" t="n"/>
      <c r="BH3" s="2203" t="n"/>
      <c r="BI3" s="2203" t="n"/>
      <c r="BJ3" s="2203" t="n"/>
      <c r="BK3" s="2203" t="n"/>
      <c r="BL3" s="2203" t="n"/>
      <c r="BM3" s="2203" t="n"/>
      <c r="BN3" s="2203" t="n"/>
      <c r="BO3" s="2203" t="n"/>
      <c r="BP3" s="2203" t="n"/>
      <c r="BQ3" s="2203" t="n"/>
      <c r="BR3" s="1292" t="inlineStr">
        <is>
          <t>9. 주요법정감염병 발생 및 사망(계속)</t>
        </is>
      </c>
      <c r="BS3" s="2203" t="n"/>
      <c r="BT3" s="2203" t="n"/>
      <c r="BU3" s="2203" t="n"/>
      <c r="BV3" s="2203" t="n"/>
      <c r="BW3" s="2203" t="n"/>
      <c r="BX3" s="2203" t="n"/>
      <c r="BY3" s="2203" t="n"/>
      <c r="BZ3" s="2203" t="n"/>
      <c r="CA3" s="2203" t="n"/>
      <c r="CB3" s="2203" t="n"/>
      <c r="CC3" s="2203" t="n"/>
      <c r="CD3" s="2203" t="n"/>
      <c r="CE3" s="2203" t="n"/>
      <c r="CF3" s="2203" t="n"/>
      <c r="CG3" s="2203" t="n"/>
      <c r="CH3" s="2203" t="n"/>
      <c r="CI3" s="2203" t="n"/>
      <c r="CJ3" s="2203" t="n"/>
      <c r="CK3" s="2203" t="n"/>
      <c r="CL3" s="2203" t="n"/>
      <c r="CM3" s="2203" t="n"/>
      <c r="CN3" s="2203" t="n"/>
      <c r="CO3" s="2203" t="n"/>
      <c r="CP3" s="2203" t="n"/>
      <c r="CQ3" s="2203" t="n"/>
      <c r="CR3" s="2203" t="n"/>
      <c r="CS3" s="2203" t="n"/>
      <c r="CT3" s="1292" t="inlineStr">
        <is>
          <t>9. 주요법정감염병 발생 및 사망(계속)</t>
        </is>
      </c>
      <c r="CU3" s="2203" t="n"/>
      <c r="CV3" s="2203" t="n"/>
      <c r="CW3" s="2203" t="n"/>
      <c r="CX3" s="2203" t="n"/>
      <c r="CY3" s="2203" t="n"/>
      <c r="CZ3" s="2203" t="n"/>
      <c r="DA3" s="2203" t="n"/>
      <c r="DB3" s="2203" t="n"/>
      <c r="DC3" s="2203" t="n"/>
      <c r="DD3" s="2203" t="n"/>
      <c r="DE3" s="2203" t="n"/>
      <c r="DF3" s="2203" t="n"/>
      <c r="DG3" s="2203" t="n"/>
      <c r="DH3" s="2203" t="n"/>
      <c r="DI3" s="2203" t="n"/>
      <c r="DJ3" s="2203" t="n"/>
      <c r="DK3" s="2203" t="n"/>
      <c r="DL3" s="2203" t="n"/>
      <c r="DM3" s="2203" t="n"/>
      <c r="DN3" s="2203" t="n"/>
      <c r="DO3" s="2203" t="n"/>
      <c r="DP3" s="2203" t="n"/>
      <c r="DQ3" s="2203" t="n"/>
      <c r="DR3" s="2203" t="n"/>
      <c r="DS3" s="2203" t="n"/>
      <c r="DT3" s="1292" t="inlineStr">
        <is>
          <t>9. 주요법정감염병 발생 및 사망(계속)</t>
        </is>
      </c>
      <c r="DU3" s="2203" t="n"/>
      <c r="DV3" s="2203" t="n"/>
      <c r="DW3" s="2203" t="n"/>
      <c r="DX3" s="2203" t="n"/>
      <c r="DY3" s="2203" t="n"/>
      <c r="DZ3" s="2203" t="n"/>
      <c r="EA3" s="2203" t="n"/>
      <c r="EB3" s="2203" t="n"/>
      <c r="EC3" s="2203" t="n"/>
      <c r="ED3" s="2203" t="n"/>
      <c r="EE3" s="2203" t="n"/>
      <c r="EF3" s="2203" t="n"/>
      <c r="EG3" s="2203" t="n"/>
      <c r="EH3" s="2203" t="n"/>
      <c r="EI3" s="2203" t="n"/>
      <c r="EJ3" s="2203" t="n"/>
      <c r="EK3" s="2203" t="n"/>
      <c r="EL3" s="2203" t="n"/>
      <c r="EM3" s="2203" t="n"/>
      <c r="EN3" s="2203" t="n"/>
      <c r="EO3" s="2203" t="n"/>
      <c r="EP3" s="2203" t="n"/>
      <c r="EQ3" s="2203" t="n"/>
      <c r="ER3" s="2203" t="n"/>
      <c r="ES3" s="2203" t="n"/>
      <c r="ET3" s="1292" t="inlineStr">
        <is>
          <t>9. 주요법정감염병 발생 및 사망(계속)</t>
        </is>
      </c>
      <c r="EU3" s="2203" t="n"/>
      <c r="EV3" s="2203" t="n"/>
      <c r="EW3" s="2203" t="n"/>
      <c r="EX3" s="2203" t="n"/>
      <c r="EY3" s="2203" t="n"/>
      <c r="EZ3" s="2203" t="n"/>
      <c r="FA3" s="2203" t="n"/>
      <c r="FB3" s="2203" t="n"/>
      <c r="FC3" s="2203" t="n"/>
      <c r="FD3" s="2203" t="n"/>
      <c r="FE3" s="2203" t="n"/>
      <c r="FF3" s="2203" t="n"/>
      <c r="FG3" s="2203" t="n"/>
      <c r="FH3" s="2203" t="n"/>
      <c r="FI3" s="569" t="n"/>
    </row>
    <row r="4" ht="25.15" customFormat="1" customHeight="1" s="1292">
      <c r="A4" s="1292" t="inlineStr">
        <is>
          <t>9. Incidence and Mortality for Major National Infectious Diseases</t>
        </is>
      </c>
      <c r="B4" s="2203" t="n"/>
      <c r="C4" s="2203" t="n"/>
      <c r="D4" s="2203" t="n"/>
      <c r="E4" s="2203" t="n"/>
      <c r="F4" s="2203" t="n"/>
      <c r="G4" s="2203" t="n"/>
      <c r="H4" s="2203" t="n"/>
      <c r="I4" s="2203" t="n"/>
      <c r="J4" s="2203" t="n"/>
      <c r="K4" s="2203" t="n"/>
      <c r="L4" s="2203" t="n"/>
      <c r="M4" s="2203" t="n"/>
      <c r="N4" s="2203" t="n"/>
      <c r="O4" s="2203" t="n"/>
      <c r="P4" s="2203" t="n"/>
      <c r="Q4" s="2203" t="n"/>
      <c r="R4" s="2203" t="n"/>
      <c r="S4" s="2203" t="n"/>
      <c r="T4" s="2203" t="n"/>
      <c r="U4" s="2203" t="n"/>
      <c r="V4" s="2203" t="n"/>
      <c r="W4" s="2203" t="n"/>
      <c r="X4" s="2203" t="n"/>
      <c r="Y4" s="2203" t="n"/>
      <c r="Z4" s="2203" t="n"/>
      <c r="AA4" s="2203" t="n"/>
      <c r="AB4" s="2203" t="n"/>
      <c r="AC4" s="2203" t="n"/>
      <c r="AD4" s="2203" t="n"/>
      <c r="AE4" s="2203" t="n"/>
      <c r="AF4" s="2203" t="n"/>
      <c r="AG4" s="2203" t="n"/>
      <c r="AH4" s="2203" t="n"/>
      <c r="AI4" s="2203" t="n"/>
      <c r="AJ4" s="2203" t="n"/>
      <c r="AK4" s="2203" t="n"/>
      <c r="AL4" s="2203" t="n"/>
      <c r="AM4" s="2203" t="n"/>
      <c r="AN4" s="2203" t="n"/>
      <c r="AO4" s="2203" t="n"/>
      <c r="AP4" s="2203" t="n"/>
      <c r="AQ4" s="2203" t="n"/>
      <c r="AR4" s="1292" t="inlineStr">
        <is>
          <t>9. Incidence and Mortality for Major National Infectious Diseases(Cont'd)</t>
        </is>
      </c>
      <c r="AS4" s="2203" t="n"/>
      <c r="AT4" s="2203" t="n"/>
      <c r="AU4" s="2203" t="n"/>
      <c r="AV4" s="2203" t="n"/>
      <c r="AW4" s="2203" t="n"/>
      <c r="AX4" s="2203" t="n"/>
      <c r="AY4" s="2203" t="n"/>
      <c r="AZ4" s="2203" t="n"/>
      <c r="BA4" s="2203" t="n"/>
      <c r="BB4" s="2203" t="n"/>
      <c r="BC4" s="2203" t="n"/>
      <c r="BD4" s="2203" t="n"/>
      <c r="BE4" s="2203" t="n"/>
      <c r="BF4" s="2203" t="n"/>
      <c r="BG4" s="2203" t="n"/>
      <c r="BH4" s="2203" t="n"/>
      <c r="BI4" s="2203" t="n"/>
      <c r="BJ4" s="2203" t="n"/>
      <c r="BK4" s="2203" t="n"/>
      <c r="BL4" s="2203" t="n"/>
      <c r="BM4" s="2203" t="n"/>
      <c r="BN4" s="2203" t="n"/>
      <c r="BO4" s="2203" t="n"/>
      <c r="BP4" s="2203" t="n"/>
      <c r="BQ4" s="2203" t="n"/>
      <c r="BS4" s="1292" t="n"/>
      <c r="BT4" s="2203" t="n"/>
      <c r="BU4" s="2203" t="n"/>
      <c r="BV4" s="2203" t="n"/>
      <c r="BW4" s="2203" t="n"/>
      <c r="BX4" s="2203" t="n"/>
      <c r="BY4" s="2203" t="n"/>
      <c r="BZ4" s="2203" t="n"/>
      <c r="CA4" s="2203" t="n"/>
      <c r="CB4" s="2203" t="n"/>
      <c r="CC4" s="2203" t="n"/>
      <c r="CD4" s="2203" t="n"/>
      <c r="CE4" s="2203" t="n"/>
      <c r="CF4" s="2203" t="n"/>
      <c r="CG4" s="2203" t="n"/>
      <c r="CH4" s="2203" t="n"/>
      <c r="CI4" s="2203" t="n"/>
      <c r="CJ4" s="2203" t="n"/>
      <c r="CK4" s="2203" t="n"/>
      <c r="CL4" s="2203" t="n"/>
      <c r="CM4" s="2203" t="n"/>
      <c r="CN4" s="2203" t="n"/>
      <c r="CO4" s="2203" t="n"/>
      <c r="CP4" s="2203" t="n"/>
      <c r="CQ4" s="2203" t="n"/>
      <c r="CR4" s="2203" t="n"/>
      <c r="CS4" s="2203" t="n"/>
      <c r="CT4" s="1292" t="inlineStr">
        <is>
          <t>9. Incidence and Mortality for Major National Infectious Diseases(Cont'd)</t>
        </is>
      </c>
      <c r="CU4" s="2203" t="n"/>
      <c r="CV4" s="2203" t="n"/>
      <c r="CW4" s="2203" t="n"/>
      <c r="CX4" s="2203" t="n"/>
      <c r="CY4" s="2203" t="n"/>
      <c r="CZ4" s="2203" t="n"/>
      <c r="DA4" s="2203" t="n"/>
      <c r="DB4" s="2203" t="n"/>
      <c r="DC4" s="2203" t="n"/>
      <c r="DD4" s="2203" t="n"/>
      <c r="DE4" s="2203" t="n"/>
      <c r="DF4" s="2203" t="n"/>
      <c r="DG4" s="2203" t="n"/>
      <c r="DH4" s="2203" t="n"/>
      <c r="DI4" s="2203" t="n"/>
      <c r="DJ4" s="2203" t="n"/>
      <c r="DK4" s="2203" t="n"/>
      <c r="DL4" s="2203" t="n"/>
      <c r="DM4" s="2203" t="n"/>
      <c r="DN4" s="2203" t="n"/>
      <c r="DO4" s="2203" t="n"/>
      <c r="DP4" s="2203" t="n"/>
      <c r="DQ4" s="2203" t="n"/>
      <c r="DR4" s="2203" t="n"/>
      <c r="DS4" s="2203" t="n"/>
      <c r="DT4" s="1292" t="inlineStr">
        <is>
          <t>9. Incidence and Mortality for Major National Infectious Diseases(Cont'd)</t>
        </is>
      </c>
      <c r="DU4" s="2203" t="n"/>
      <c r="DV4" s="2203" t="n"/>
      <c r="DW4" s="2203" t="n"/>
      <c r="DX4" s="2203" t="n"/>
      <c r="DY4" s="2203" t="n"/>
      <c r="DZ4" s="2203" t="n"/>
      <c r="EA4" s="2203" t="n"/>
      <c r="EB4" s="2203" t="n"/>
      <c r="EC4" s="2203" t="n"/>
      <c r="ED4" s="2203" t="n"/>
      <c r="EE4" s="2203" t="n"/>
      <c r="EF4" s="2203" t="n"/>
      <c r="EG4" s="2203" t="n"/>
      <c r="EH4" s="2203" t="n"/>
      <c r="EI4" s="2203" t="n"/>
      <c r="EJ4" s="2203" t="n"/>
      <c r="EK4" s="2203" t="n"/>
      <c r="EL4" s="2203" t="n"/>
      <c r="EM4" s="2203" t="n"/>
      <c r="EN4" s="2203" t="n"/>
      <c r="EO4" s="2203" t="n"/>
      <c r="EP4" s="2203" t="n"/>
      <c r="EQ4" s="2203" t="n"/>
      <c r="ER4" s="2203" t="n"/>
      <c r="ES4" s="2203" t="n"/>
      <c r="ET4" s="1293" t="inlineStr">
        <is>
          <t>9. Incidence and Mortality for Major National Infectious Diseases(Cont'd)</t>
        </is>
      </c>
      <c r="EU4" s="2203" t="n"/>
      <c r="EV4" s="2203" t="n"/>
      <c r="EW4" s="2203" t="n"/>
      <c r="EX4" s="2203" t="n"/>
      <c r="EY4" s="2203" t="n"/>
      <c r="EZ4" s="2203" t="n"/>
      <c r="FA4" s="2203" t="n"/>
      <c r="FB4" s="2203" t="n"/>
      <c r="FC4" s="2203" t="n"/>
      <c r="FD4" s="2203" t="n"/>
      <c r="FE4" s="2203" t="n"/>
      <c r="FF4" s="2203" t="n"/>
      <c r="FG4" s="2203" t="n"/>
      <c r="FH4" s="2203" t="n"/>
    </row>
    <row r="5" ht="15" customFormat="1" customHeight="1" s="566" thickBot="1">
      <c r="A5" s="566" t="inlineStr">
        <is>
          <t>단위 : 건, 명</t>
        </is>
      </c>
      <c r="AQ5" s="567" t="inlineStr">
        <is>
          <t>Unit : case, person</t>
        </is>
      </c>
      <c r="AR5" s="566" t="inlineStr">
        <is>
          <t>단위 : 건, 명</t>
        </is>
      </c>
      <c r="BQ5" s="567" t="inlineStr">
        <is>
          <t>Unit : case, person</t>
        </is>
      </c>
      <c r="BR5" s="566" t="inlineStr">
        <is>
          <t>단위 : 건, 명</t>
        </is>
      </c>
      <c r="BV5" s="567" t="n"/>
      <c r="CE5" s="571" t="n"/>
      <c r="CF5" s="571" t="n"/>
      <c r="CG5" s="571" t="n"/>
      <c r="CH5" s="571" t="n"/>
      <c r="CI5" s="571" t="n"/>
      <c r="CJ5" s="571" t="n"/>
      <c r="CK5" s="571" t="n"/>
      <c r="CL5" s="571" t="n"/>
      <c r="CS5" s="567" t="inlineStr">
        <is>
          <t>Unit : case, person</t>
        </is>
      </c>
      <c r="CT5" s="566" t="inlineStr">
        <is>
          <t>단위 : 건, 명</t>
        </is>
      </c>
      <c r="DS5" s="567" t="inlineStr">
        <is>
          <t>Unit : case, person</t>
        </is>
      </c>
      <c r="DT5" s="566" t="inlineStr">
        <is>
          <t>단위 : 건, 명</t>
        </is>
      </c>
      <c r="ES5" s="567" t="inlineStr">
        <is>
          <t>Unit : case, person</t>
        </is>
      </c>
      <c r="ET5" s="566" t="inlineStr">
        <is>
          <t>단위 : 건, 명</t>
        </is>
      </c>
      <c r="FG5" s="567" t="n"/>
      <c r="FH5" s="567" t="inlineStr">
        <is>
          <t>Unit : case, person</t>
        </is>
      </c>
    </row>
    <row r="6" ht="22.5" customFormat="1" customHeight="1" s="148">
      <c r="A6" s="2204" t="inlineStr">
        <is>
          <t>연별 및 
시군별</t>
        </is>
      </c>
      <c r="B6" s="2205" t="n"/>
      <c r="C6" s="2206" t="inlineStr">
        <is>
          <t xml:space="preserve">제1급 감염병 Infectious diseases, Group I </t>
        </is>
      </c>
      <c r="D6" s="2207" t="n"/>
      <c r="E6" s="2207" t="n"/>
      <c r="F6" s="2207" t="n"/>
      <c r="G6" s="2207" t="n"/>
      <c r="H6" s="2207" t="n"/>
      <c r="I6" s="2207" t="n"/>
      <c r="J6" s="2207" t="n"/>
      <c r="K6" s="2207" t="n"/>
      <c r="L6" s="2207" t="n"/>
      <c r="M6" s="2207" t="n"/>
      <c r="N6" s="2207" t="n"/>
      <c r="O6" s="2207" t="n"/>
      <c r="P6" s="2207" t="n"/>
      <c r="Q6" s="2207" t="n"/>
      <c r="R6" s="2207" t="n"/>
      <c r="S6" s="2207" t="n"/>
      <c r="T6" s="2207" t="n"/>
      <c r="U6" s="2207" t="n"/>
      <c r="V6" s="2207" t="n"/>
      <c r="W6" s="2207" t="n"/>
      <c r="X6" s="2207" t="n"/>
      <c r="Y6" s="2207" t="n"/>
      <c r="Z6" s="2207" t="n"/>
      <c r="AA6" s="2207" t="n"/>
      <c r="AB6" s="2207" t="n"/>
      <c r="AC6" s="2207" t="n"/>
      <c r="AD6" s="2207" t="n"/>
      <c r="AE6" s="2207" t="n"/>
      <c r="AF6" s="2207" t="n"/>
      <c r="AG6" s="2207" t="n"/>
      <c r="AH6" s="2207" t="n"/>
      <c r="AI6" s="2207" t="n"/>
      <c r="AJ6" s="2207" t="n"/>
      <c r="AK6" s="2207" t="n"/>
      <c r="AL6" s="2207" t="n"/>
      <c r="AM6" s="2207" t="n"/>
      <c r="AN6" s="2207" t="n"/>
      <c r="AO6" s="2207" t="n"/>
      <c r="AP6" s="2208" t="n"/>
      <c r="AQ6" s="1221" t="inlineStr">
        <is>
          <t>Year &amp; 
City·Country</t>
        </is>
      </c>
      <c r="AR6" s="2204" t="inlineStr">
        <is>
          <t>연별 및 
시군별</t>
        </is>
      </c>
      <c r="AS6" s="2209" t="inlineStr">
        <is>
          <t>제2급 감염병 Infectious diseases, Group II</t>
        </is>
      </c>
      <c r="AT6" s="2207" t="n"/>
      <c r="AU6" s="2207" t="n"/>
      <c r="AV6" s="2207" t="n"/>
      <c r="AW6" s="2207" t="n"/>
      <c r="AX6" s="2207" t="n"/>
      <c r="AY6" s="2207" t="n"/>
      <c r="AZ6" s="2207" t="n"/>
      <c r="BA6" s="2207" t="n"/>
      <c r="BB6" s="2207" t="n"/>
      <c r="BC6" s="2207" t="n"/>
      <c r="BD6" s="2207" t="n"/>
      <c r="BE6" s="2207" t="n"/>
      <c r="BF6" s="2207" t="n"/>
      <c r="BG6" s="2207" t="n"/>
      <c r="BH6" s="2207" t="n"/>
      <c r="BI6" s="2207" t="n"/>
      <c r="BJ6" s="2207" t="n"/>
      <c r="BK6" s="2207" t="n"/>
      <c r="BL6" s="2207" t="n"/>
      <c r="BM6" s="2207" t="n"/>
      <c r="BN6" s="2207" t="n"/>
      <c r="BO6" s="2207" t="n"/>
      <c r="BP6" s="2208" t="n"/>
      <c r="BQ6" s="2210" t="inlineStr">
        <is>
          <t>Year &amp; 
City·Country</t>
        </is>
      </c>
      <c r="BR6" s="2204" t="inlineStr">
        <is>
          <t>연별 및
시군별</t>
        </is>
      </c>
      <c r="BS6" s="2206" t="inlineStr">
        <is>
          <t>제2급 감염병 Infectious diseases, Group II</t>
        </is>
      </c>
      <c r="BT6" s="2207" t="n"/>
      <c r="BU6" s="2207" t="n"/>
      <c r="BV6" s="2207" t="n"/>
      <c r="BW6" s="2207" t="n"/>
      <c r="BX6" s="2207" t="n"/>
      <c r="BY6" s="2207" t="n"/>
      <c r="BZ6" s="2207" t="n"/>
      <c r="CA6" s="2207" t="n"/>
      <c r="CB6" s="2207" t="n"/>
      <c r="CC6" s="2207" t="n"/>
      <c r="CD6" s="2207" t="n"/>
      <c r="CE6" s="2207" t="n"/>
      <c r="CF6" s="2207" t="n"/>
      <c r="CG6" s="2207" t="n"/>
      <c r="CH6" s="2207" t="n"/>
      <c r="CI6" s="2207" t="n"/>
      <c r="CJ6" s="2207" t="n"/>
      <c r="CK6" s="2207" t="n"/>
      <c r="CL6" s="2207" t="n"/>
      <c r="CM6" s="2207" t="n"/>
      <c r="CN6" s="2207" t="n"/>
      <c r="CO6" s="2207" t="n"/>
      <c r="CP6" s="2207" t="n"/>
      <c r="CQ6" s="2207" t="n"/>
      <c r="CR6" s="2208" t="n"/>
      <c r="CS6" s="1221" t="inlineStr">
        <is>
          <t>Year &amp; 
City·Country</t>
        </is>
      </c>
      <c r="CT6" s="1223" t="inlineStr">
        <is>
          <t>연별 및
시군별</t>
        </is>
      </c>
      <c r="CU6" s="2206" t="inlineStr">
        <is>
          <t>제3급 감염병 Infectious diseases, Group Ⅲ</t>
        </is>
      </c>
      <c r="CV6" s="2207" t="n"/>
      <c r="CW6" s="2207" t="n"/>
      <c r="CX6" s="2207" t="n"/>
      <c r="CY6" s="2207" t="n"/>
      <c r="CZ6" s="2207" t="n"/>
      <c r="DA6" s="2207" t="n"/>
      <c r="DB6" s="2207" t="n"/>
      <c r="DC6" s="2207" t="n"/>
      <c r="DD6" s="2207" t="n"/>
      <c r="DE6" s="2207" t="n"/>
      <c r="DF6" s="2207" t="n"/>
      <c r="DG6" s="2207" t="n"/>
      <c r="DH6" s="2207" t="n"/>
      <c r="DI6" s="2207" t="n"/>
      <c r="DJ6" s="2207" t="n"/>
      <c r="DK6" s="2207" t="n"/>
      <c r="DL6" s="2207" t="n"/>
      <c r="DM6" s="2207" t="n"/>
      <c r="DN6" s="2207" t="n"/>
      <c r="DO6" s="2207" t="n"/>
      <c r="DP6" s="2207" t="n"/>
      <c r="DQ6" s="2207" t="n"/>
      <c r="DR6" s="2208" t="n"/>
      <c r="DS6" s="2210" t="inlineStr">
        <is>
          <t>Year &amp; 
City·Country</t>
        </is>
      </c>
      <c r="DT6" s="2204" t="inlineStr">
        <is>
          <t>연별 및
시군별</t>
        </is>
      </c>
      <c r="DU6" s="2206" t="inlineStr">
        <is>
          <t>제3급 감염병 Infectious diseases, Group Ⅲ</t>
        </is>
      </c>
      <c r="DV6" s="2207" t="n"/>
      <c r="DW6" s="2207" t="n"/>
      <c r="DX6" s="2207" t="n"/>
      <c r="DY6" s="2207" t="n"/>
      <c r="DZ6" s="2207" t="n"/>
      <c r="EA6" s="2207" t="n"/>
      <c r="EB6" s="2207" t="n"/>
      <c r="EC6" s="2207" t="n"/>
      <c r="ED6" s="2207" t="n"/>
      <c r="EE6" s="2207" t="n"/>
      <c r="EF6" s="2207" t="n"/>
      <c r="EG6" s="2207" t="n"/>
      <c r="EH6" s="2207" t="n"/>
      <c r="EI6" s="2207" t="n"/>
      <c r="EJ6" s="2207" t="n"/>
      <c r="EK6" s="2207" t="n"/>
      <c r="EL6" s="2207" t="n"/>
      <c r="EM6" s="2207" t="n"/>
      <c r="EN6" s="2207" t="n"/>
      <c r="EO6" s="2207" t="n"/>
      <c r="EP6" s="2207" t="n"/>
      <c r="EQ6" s="2207" t="n"/>
      <c r="ER6" s="2208" t="n"/>
      <c r="ES6" s="2210" t="inlineStr">
        <is>
          <t>Year &amp; 
City·Country</t>
        </is>
      </c>
      <c r="ET6" s="2204" t="inlineStr">
        <is>
          <t>연별 및
시군별
Year &amp; 
City·Country</t>
        </is>
      </c>
      <c r="EU6" s="1274" t="inlineStr">
        <is>
          <t>제3급 감염병 Infectious diseases, Group Ⅲ</t>
        </is>
      </c>
      <c r="EV6" s="2207" t="n"/>
      <c r="EW6" s="2207" t="n"/>
      <c r="EX6" s="2207" t="n"/>
      <c r="EY6" s="2207" t="n"/>
      <c r="EZ6" s="2207" t="n"/>
      <c r="FA6" s="2207" t="n"/>
      <c r="FB6" s="2207" t="n"/>
      <c r="FC6" s="2207" t="n"/>
      <c r="FD6" s="2207" t="n"/>
      <c r="FE6" s="2207" t="n"/>
      <c r="FF6" s="2211" t="n"/>
      <c r="FG6" s="1249" t="inlineStr">
        <is>
          <t>제4급 감염병 
Group IV and dther specified</t>
        </is>
      </c>
      <c r="FH6" s="2211" t="n"/>
    </row>
    <row r="7" ht="15" customFormat="1" customHeight="1" s="148">
      <c r="A7" s="2203" t="n"/>
      <c r="B7" s="2212" t="n"/>
      <c r="C7" s="1228" t="inlineStr">
        <is>
          <t>합계
Total</t>
        </is>
      </c>
      <c r="D7" s="2213" t="n"/>
      <c r="E7" s="2213" t="n"/>
      <c r="F7" s="2213" t="n"/>
      <c r="G7" s="2213" t="n"/>
      <c r="H7" s="2214" t="n"/>
      <c r="I7" s="1219" t="inlineStr">
        <is>
          <t>에볼라바이러스병
Ebola virus</t>
        </is>
      </c>
      <c r="J7" s="2214" t="n"/>
      <c r="K7" s="1219" t="inlineStr">
        <is>
          <t>마버그열
Marburg fever</t>
        </is>
      </c>
      <c r="L7" s="2214" t="n"/>
      <c r="M7" s="1219" t="inlineStr">
        <is>
          <t>라싸열
Lassa fever</t>
        </is>
      </c>
      <c r="N7" s="2214" t="n"/>
      <c r="O7" s="1219" t="inlineStr">
        <is>
          <t>크리미안콩고출혈열
Crimean-congo hemorrhagic fever</t>
        </is>
      </c>
      <c r="P7" s="2214" t="n"/>
      <c r="Q7" s="1219" t="inlineStr">
        <is>
          <t>남아메리카출혈열
South American hemorrhagic fever</t>
        </is>
      </c>
      <c r="R7" s="2214" t="n"/>
      <c r="S7" s="1219" t="inlineStr">
        <is>
          <t>리프트밸리열
Rift valley fever</t>
        </is>
      </c>
      <c r="T7" s="2214" t="n"/>
      <c r="U7" s="1219" t="inlineStr">
        <is>
          <t>두창
Smallpox</t>
        </is>
      </c>
      <c r="V7" s="2214" t="n"/>
      <c r="W7" s="1233" t="inlineStr">
        <is>
          <t>페스트
Plague</t>
        </is>
      </c>
      <c r="X7" s="2214" t="n"/>
      <c r="Y7" s="1219" t="inlineStr">
        <is>
          <t>탄저
Anthrax</t>
        </is>
      </c>
      <c r="Z7" s="2214" t="n"/>
      <c r="AA7" s="1219" t="inlineStr">
        <is>
          <t>보툴리눔독소증
Botulism</t>
        </is>
      </c>
      <c r="AB7" s="2214" t="n"/>
      <c r="AC7" s="1219" t="inlineStr">
        <is>
          <t>야토병
Tularemia</t>
        </is>
      </c>
      <c r="AD7" s="2214" t="n"/>
      <c r="AE7" s="1219" t="inlineStr">
        <is>
          <t>신종감염병증후군
Emerging infectious disease syndrome</t>
        </is>
      </c>
      <c r="AF7" s="2214" t="n"/>
      <c r="AG7" s="1219" t="inlineStr">
        <is>
          <t>중증급성
호흡기증후군
(SARS)</t>
        </is>
      </c>
      <c r="AH7" s="2214" t="n"/>
      <c r="AI7" s="1219" t="inlineStr">
        <is>
          <t>중동
호흡기증후군
(MERS)</t>
        </is>
      </c>
      <c r="AJ7" s="2214" t="n"/>
      <c r="AK7" s="1219" t="inlineStr">
        <is>
          <t>동물인플루엔자
인체감염증
Animal influenza infection in humans</t>
        </is>
      </c>
      <c r="AL7" s="2214" t="n"/>
      <c r="AM7" s="1219" t="inlineStr">
        <is>
          <t>신종인플루엔자
Novel influenza</t>
        </is>
      </c>
      <c r="AN7" s="2214" t="n"/>
      <c r="AO7" s="1219" t="inlineStr">
        <is>
          <t>디프테리아
Diphtheria</t>
        </is>
      </c>
      <c r="AP7" s="2214" t="n"/>
      <c r="AQ7" s="2215" t="n"/>
      <c r="AR7" s="2212" t="n"/>
      <c r="AS7" s="1228" t="inlineStr">
        <is>
          <t>합계
Total</t>
        </is>
      </c>
      <c r="AT7" s="2213" t="n"/>
      <c r="AU7" s="2213" t="n"/>
      <c r="AV7" s="2213" t="n"/>
      <c r="AW7" s="2213" t="n"/>
      <c r="AX7" s="2214" t="n"/>
      <c r="AY7" s="1219" t="inlineStr">
        <is>
          <t>결핵
Tuberculosis</t>
        </is>
      </c>
      <c r="AZ7" s="2214" t="n"/>
      <c r="BA7" s="1219" t="inlineStr">
        <is>
          <t>수두
Varicella</t>
        </is>
      </c>
      <c r="BB7" s="2214" t="n"/>
      <c r="BC7" s="2216" t="inlineStr">
        <is>
          <t>홍역
Measles</t>
        </is>
      </c>
      <c r="BD7" s="2214" t="n"/>
      <c r="BE7" s="1219" t="inlineStr">
        <is>
          <t>콜레라
Cholera</t>
        </is>
      </c>
      <c r="BF7" s="2214" t="n"/>
      <c r="BG7" s="1219" t="inlineStr">
        <is>
          <t>장티푸스 
Typhoid fever</t>
        </is>
      </c>
      <c r="BH7" s="2214" t="n"/>
      <c r="BI7" s="1219" t="inlineStr">
        <is>
          <t>파라티푸스
Paratyphoid fever</t>
        </is>
      </c>
      <c r="BJ7" s="2214" t="n"/>
      <c r="BK7" s="1219" t="inlineStr">
        <is>
          <t>세균성이질
Shigellosis</t>
        </is>
      </c>
      <c r="BL7" s="2214" t="n"/>
      <c r="BM7" s="1219" t="inlineStr">
        <is>
          <t>장출혈성
대장균감염증
Enterohemorrhagic 
E. coli</t>
        </is>
      </c>
      <c r="BN7" s="2214" t="n"/>
      <c r="BO7" s="1219" t="inlineStr">
        <is>
          <t>A형 간염
Viral hepatitis A</t>
        </is>
      </c>
      <c r="BP7" s="2214" t="n"/>
      <c r="BQ7" s="2217" t="n"/>
      <c r="BR7" s="2212" t="n"/>
      <c r="BS7" s="1219" t="inlineStr">
        <is>
          <t>백일해
Pertussis</t>
        </is>
      </c>
      <c r="BT7" s="2214" t="n"/>
      <c r="BU7" s="1219" t="inlineStr">
        <is>
          <t>유행성이하선염
Mumps</t>
        </is>
      </c>
      <c r="BV7" s="2214" t="n"/>
      <c r="BW7" s="1219" t="inlineStr">
        <is>
          <t>풍진(선천성)
Congenital Rubella</t>
        </is>
      </c>
      <c r="BX7" s="2214" t="n"/>
      <c r="BY7" s="2218" t="inlineStr">
        <is>
          <t>풍진(후천성)
Acquired Rubella</t>
        </is>
      </c>
      <c r="BZ7" s="2214" t="n"/>
      <c r="CA7" s="1219" t="inlineStr">
        <is>
          <t>폴리오
Poliomyelitis</t>
        </is>
      </c>
      <c r="CB7" s="2214" t="n"/>
      <c r="CC7" s="1219" t="inlineStr">
        <is>
          <t>수막구군감염증
Meningococcal meningitis</t>
        </is>
      </c>
      <c r="CD7" s="2214" t="n"/>
      <c r="CE7" s="2216" t="inlineStr">
        <is>
          <t>b형헤모필루스
인플루엔자
Haemophilus influenza type B</t>
        </is>
      </c>
      <c r="CF7" s="2214" t="n"/>
      <c r="CG7" s="1219" t="inlineStr">
        <is>
          <t>폐렴구균감염증
Streptococcus pneumoniae</t>
        </is>
      </c>
      <c r="CH7" s="2214" t="n"/>
      <c r="CI7" s="2218" t="inlineStr">
        <is>
          <t>한센병
Hansen's disease</t>
        </is>
      </c>
      <c r="CJ7" s="2214" t="n"/>
      <c r="CK7" s="1219" t="inlineStr">
        <is>
          <t>성홍열
Scarlet fever</t>
        </is>
      </c>
      <c r="CL7" s="2214" t="n"/>
      <c r="CM7" s="2218" t="inlineStr">
        <is>
          <t>반코마이신내성
황색포토알균
VRSA infection</t>
        </is>
      </c>
      <c r="CN7" s="2214" t="n"/>
      <c r="CO7" s="2218" t="inlineStr">
        <is>
          <t>카바페넴내성
장내세균속균종
감염증
CRE infection</t>
        </is>
      </c>
      <c r="CP7" s="2214" t="n"/>
      <c r="CQ7" s="2219" t="inlineStr">
        <is>
          <t>E형간염
Viral hepatitis E</t>
        </is>
      </c>
      <c r="CR7" s="2220" t="n"/>
      <c r="CS7" s="2215" t="n"/>
      <c r="CT7" s="2212" t="n"/>
      <c r="CU7" s="1228" t="inlineStr">
        <is>
          <t>합계
Total</t>
        </is>
      </c>
      <c r="CV7" s="2213" t="n"/>
      <c r="CW7" s="2213" t="n"/>
      <c r="CX7" s="2213" t="n"/>
      <c r="CY7" s="2213" t="n"/>
      <c r="CZ7" s="2214" t="n"/>
      <c r="DA7" s="1219" t="inlineStr">
        <is>
          <t>파상풍
Tetanus</t>
        </is>
      </c>
      <c r="DB7" s="2214" t="n"/>
      <c r="DC7" s="1219" t="inlineStr">
        <is>
          <t>B형간염
Hepatitis B</t>
        </is>
      </c>
      <c r="DD7" s="2214" t="n"/>
      <c r="DE7" s="1219" t="inlineStr">
        <is>
          <t>일본뇌염
Japanese encephalitis</t>
        </is>
      </c>
      <c r="DF7" s="2214" t="n"/>
      <c r="DG7" s="1219" t="inlineStr">
        <is>
          <t>C형간염
Viral hepatitis C</t>
        </is>
      </c>
      <c r="DH7" s="2214" t="n"/>
      <c r="DI7" s="1219" t="inlineStr">
        <is>
          <t>말라리아
Malaria</t>
        </is>
      </c>
      <c r="DJ7" s="2214" t="n"/>
      <c r="DK7" s="1219" t="inlineStr">
        <is>
          <t>레지오넬라증
Legionellosis</t>
        </is>
      </c>
      <c r="DL7" s="2214" t="n"/>
      <c r="DM7" s="1219" t="inlineStr">
        <is>
          <t>비브리오패혈증
Vivrio vulnificus sepsis</t>
        </is>
      </c>
      <c r="DN7" s="2214" t="n"/>
      <c r="DO7" s="1219" t="inlineStr">
        <is>
          <t>발진티푸스
Epidemic typhus</t>
        </is>
      </c>
      <c r="DP7" s="2214" t="n"/>
      <c r="DQ7" s="1219" t="inlineStr">
        <is>
          <t>발진열
Murine typhus</t>
        </is>
      </c>
      <c r="DR7" s="2214" t="n"/>
      <c r="DS7" s="2217" t="n"/>
      <c r="DT7" s="2212" t="n"/>
      <c r="DU7" s="1228" t="inlineStr">
        <is>
          <t>쯔쯔가무시증
Scrub tybhus</t>
        </is>
      </c>
      <c r="DV7" s="2214" t="n"/>
      <c r="DW7" s="1219" t="inlineStr">
        <is>
          <t>랩토스피라증
Leptospirosis</t>
        </is>
      </c>
      <c r="DX7" s="2214" t="n"/>
      <c r="DY7" s="1219" t="inlineStr">
        <is>
          <t>브루셀라증
Brucellosis</t>
        </is>
      </c>
      <c r="DZ7" s="2214" t="n"/>
      <c r="EA7" s="1219" t="inlineStr">
        <is>
          <t>공수병
Rabies</t>
        </is>
      </c>
      <c r="EB7" s="2214" t="n"/>
      <c r="EC7" s="1219" t="inlineStr">
        <is>
          <t>신증후군출혈열
HFRS</t>
        </is>
      </c>
      <c r="ED7" s="2214" t="n"/>
      <c r="EE7" s="1219" t="inlineStr">
        <is>
          <t>후천성면역결핍증
AIDS</t>
        </is>
      </c>
      <c r="EF7" s="2214" t="n"/>
      <c r="EG7" s="1219" t="inlineStr">
        <is>
          <t>크로이츠펠트야콥병 및 변종크로이츠펠트야콥병
CJD&amp;Vcjd</t>
        </is>
      </c>
      <c r="EH7" s="2214" t="n"/>
      <c r="EI7" s="1219" t="inlineStr">
        <is>
          <t>황열
Yellow fever</t>
        </is>
      </c>
      <c r="EJ7" s="2214" t="n"/>
      <c r="EK7" s="1219" t="inlineStr">
        <is>
          <t>뎅기열
Dengue fever</t>
        </is>
      </c>
      <c r="EL7" s="2214" t="n"/>
      <c r="EM7" s="1219" t="inlineStr">
        <is>
          <t>큐열
Q fever</t>
        </is>
      </c>
      <c r="EN7" s="2214" t="n"/>
      <c r="EO7" s="1219" t="inlineStr">
        <is>
          <t>웨스트나일열
West nile fever</t>
        </is>
      </c>
      <c r="EP7" s="2214" t="n"/>
      <c r="EQ7" s="1219" t="inlineStr">
        <is>
          <t>라임병
Lyme Borreliosis</t>
        </is>
      </c>
      <c r="ER7" s="2214" t="n"/>
      <c r="ES7" s="2217" t="n"/>
      <c r="ET7" s="2212" t="n"/>
      <c r="EU7" s="1228" t="inlineStr">
        <is>
          <t>진드기매개뇌염
Tick-brone Encephalitis</t>
        </is>
      </c>
      <c r="EV7" s="2214" t="n"/>
      <c r="EW7" s="1219" t="inlineStr">
        <is>
          <t>유비저
Melioidosis</t>
        </is>
      </c>
      <c r="EX7" s="2214" t="n"/>
      <c r="EY7" s="1219" t="inlineStr">
        <is>
          <t>치쿤구니야열
Chikungunya fever</t>
        </is>
      </c>
      <c r="EZ7" s="2214" t="n"/>
      <c r="FA7" s="1219" t="inlineStr">
        <is>
          <t>중증열성혈소판
감소증후군
SFTS</t>
        </is>
      </c>
      <c r="FB7" s="2214" t="n"/>
      <c r="FC7" s="1219" t="inlineStr">
        <is>
          <t>지카바이러스
감염증
Zika virus infection</t>
        </is>
      </c>
      <c r="FD7" s="2214" t="n"/>
      <c r="FE7" s="1474" t="inlineStr">
        <is>
          <t>기 타
Others</t>
        </is>
      </c>
      <c r="FF7" s="2139" t="n"/>
      <c r="FG7" s="1219" t="inlineStr">
        <is>
          <t>발생
Cases</t>
        </is>
      </c>
      <c r="FH7" s="1226" t="inlineStr">
        <is>
          <t>사망
Deaths</t>
        </is>
      </c>
    </row>
    <row r="8" ht="15" customFormat="1" customHeight="1" s="148">
      <c r="A8" s="2203" t="n"/>
      <c r="B8" s="2212" t="n"/>
      <c r="C8" s="2221" t="n"/>
      <c r="D8" s="2222" t="n"/>
      <c r="E8" s="2222" t="n"/>
      <c r="F8" s="2222" t="n"/>
      <c r="G8" s="2222" t="n"/>
      <c r="H8" s="2223" t="n"/>
      <c r="I8" s="2224" t="n"/>
      <c r="J8" s="2225" t="n"/>
      <c r="K8" s="2224" t="n"/>
      <c r="L8" s="2225" t="n"/>
      <c r="M8" s="2224" t="n"/>
      <c r="N8" s="2225" t="n"/>
      <c r="O8" s="2224" t="n"/>
      <c r="P8" s="2225" t="n"/>
      <c r="Q8" s="2224" t="n"/>
      <c r="R8" s="2225" t="n"/>
      <c r="S8" s="2224" t="n"/>
      <c r="T8" s="2225" t="n"/>
      <c r="U8" s="2224" t="n"/>
      <c r="V8" s="2225" t="n"/>
      <c r="W8" s="2203" t="n"/>
      <c r="X8" s="2225" t="n"/>
      <c r="Y8" s="2224" t="n"/>
      <c r="Z8" s="2225" t="n"/>
      <c r="AA8" s="2224" t="n"/>
      <c r="AB8" s="2225" t="n"/>
      <c r="AC8" s="2224" t="n"/>
      <c r="AD8" s="2225" t="n"/>
      <c r="AE8" s="2224" t="n"/>
      <c r="AF8" s="2225" t="n"/>
      <c r="AG8" s="2224" t="n"/>
      <c r="AH8" s="2225" t="n"/>
      <c r="AI8" s="2224" t="n"/>
      <c r="AJ8" s="2225" t="n"/>
      <c r="AK8" s="2224" t="n"/>
      <c r="AL8" s="2225" t="n"/>
      <c r="AM8" s="2224" t="n"/>
      <c r="AN8" s="2225" t="n"/>
      <c r="AO8" s="2224" t="n"/>
      <c r="AP8" s="2225" t="n"/>
      <c r="AQ8" s="2215" t="n"/>
      <c r="AR8" s="2212" t="n"/>
      <c r="AS8" s="2221" t="n"/>
      <c r="AT8" s="2222" t="n"/>
      <c r="AU8" s="2222" t="n"/>
      <c r="AV8" s="2222" t="n"/>
      <c r="AW8" s="2222" t="n"/>
      <c r="AX8" s="2223" t="n"/>
      <c r="AY8" s="2224" t="n"/>
      <c r="AZ8" s="2225" t="n"/>
      <c r="BA8" s="2224" t="n"/>
      <c r="BB8" s="2225" t="n"/>
      <c r="BC8" s="2224" t="n"/>
      <c r="BD8" s="2225" t="n"/>
      <c r="BE8" s="2224" t="n"/>
      <c r="BF8" s="2225" t="n"/>
      <c r="BG8" s="2224" t="n"/>
      <c r="BH8" s="2225" t="n"/>
      <c r="BI8" s="2224" t="n"/>
      <c r="BJ8" s="2225" t="n"/>
      <c r="BK8" s="2224" t="n"/>
      <c r="BL8" s="2225" t="n"/>
      <c r="BM8" s="2224" t="n"/>
      <c r="BN8" s="2225" t="n"/>
      <c r="BO8" s="2224" t="n"/>
      <c r="BP8" s="2225" t="n"/>
      <c r="BQ8" s="2217" t="n"/>
      <c r="BR8" s="2212" t="n"/>
      <c r="BS8" s="2224" t="n"/>
      <c r="BT8" s="2225" t="n"/>
      <c r="BU8" s="2224" t="n"/>
      <c r="BV8" s="2225" t="n"/>
      <c r="BW8" s="2224" t="n"/>
      <c r="BX8" s="2225" t="n"/>
      <c r="BY8" s="2224" t="n"/>
      <c r="BZ8" s="2225" t="n"/>
      <c r="CA8" s="2224" t="n"/>
      <c r="CB8" s="2225" t="n"/>
      <c r="CC8" s="2224" t="n"/>
      <c r="CD8" s="2225" t="n"/>
      <c r="CE8" s="2224" t="n"/>
      <c r="CF8" s="2225" t="n"/>
      <c r="CG8" s="2224" t="n"/>
      <c r="CH8" s="2225" t="n"/>
      <c r="CI8" s="2224" t="n"/>
      <c r="CJ8" s="2225" t="n"/>
      <c r="CK8" s="2224" t="n"/>
      <c r="CL8" s="2225" t="n"/>
      <c r="CM8" s="2224" t="n"/>
      <c r="CN8" s="2225" t="n"/>
      <c r="CO8" s="2224" t="n"/>
      <c r="CP8" s="2225" t="n"/>
      <c r="CQ8" s="2224" t="n"/>
      <c r="CR8" s="2212" t="n"/>
      <c r="CS8" s="2215" t="n"/>
      <c r="CT8" s="2212" t="n"/>
      <c r="CU8" s="2221" t="n"/>
      <c r="CV8" s="2222" t="n"/>
      <c r="CW8" s="2222" t="n"/>
      <c r="CX8" s="2222" t="n"/>
      <c r="CY8" s="2222" t="n"/>
      <c r="CZ8" s="2223" t="n"/>
      <c r="DA8" s="2224" t="n"/>
      <c r="DB8" s="2225" t="n"/>
      <c r="DC8" s="2224" t="n"/>
      <c r="DD8" s="2225" t="n"/>
      <c r="DE8" s="2224" t="n"/>
      <c r="DF8" s="2225" t="n"/>
      <c r="DG8" s="2224" t="n"/>
      <c r="DH8" s="2225" t="n"/>
      <c r="DI8" s="2224" t="n"/>
      <c r="DJ8" s="2225" t="n"/>
      <c r="DK8" s="2224" t="n"/>
      <c r="DL8" s="2225" t="n"/>
      <c r="DM8" s="2224" t="n"/>
      <c r="DN8" s="2225" t="n"/>
      <c r="DO8" s="2224" t="n"/>
      <c r="DP8" s="2225" t="n"/>
      <c r="DQ8" s="2224" t="n"/>
      <c r="DR8" s="2225" t="n"/>
      <c r="DS8" s="2217" t="n"/>
      <c r="DT8" s="2212" t="n"/>
      <c r="DU8" s="2215" t="n"/>
      <c r="DV8" s="2225" t="n"/>
      <c r="DW8" s="2224" t="n"/>
      <c r="DX8" s="2225" t="n"/>
      <c r="DY8" s="2224" t="n"/>
      <c r="DZ8" s="2225" t="n"/>
      <c r="EA8" s="2224" t="n"/>
      <c r="EB8" s="2225" t="n"/>
      <c r="EC8" s="2224" t="n"/>
      <c r="ED8" s="2225" t="n"/>
      <c r="EE8" s="2224" t="n"/>
      <c r="EF8" s="2225" t="n"/>
      <c r="EG8" s="2224" t="n"/>
      <c r="EH8" s="2225" t="n"/>
      <c r="EI8" s="2224" t="n"/>
      <c r="EJ8" s="2225" t="n"/>
      <c r="EK8" s="2224" t="n"/>
      <c r="EL8" s="2225" t="n"/>
      <c r="EM8" s="2224" t="n"/>
      <c r="EN8" s="2225" t="n"/>
      <c r="EO8" s="2224" t="n"/>
      <c r="EP8" s="2225" t="n"/>
      <c r="EQ8" s="2224" t="n"/>
      <c r="ER8" s="2225" t="n"/>
      <c r="ES8" s="2217" t="n"/>
      <c r="ET8" s="2212" t="n"/>
      <c r="EU8" s="2215" t="n"/>
      <c r="EV8" s="2225" t="n"/>
      <c r="EW8" s="2224" t="n"/>
      <c r="EX8" s="2225" t="n"/>
      <c r="EY8" s="2224" t="n"/>
      <c r="EZ8" s="2225" t="n"/>
      <c r="FA8" s="2224" t="n"/>
      <c r="FB8" s="2225" t="n"/>
      <c r="FC8" s="2224" t="n"/>
      <c r="FD8" s="2225" t="n"/>
      <c r="FE8" s="2102" t="n"/>
      <c r="FF8" s="2086" t="n"/>
      <c r="FG8" s="2164" t="n"/>
      <c r="FH8" s="2226" t="n"/>
    </row>
    <row r="9" ht="23.25" customFormat="1" customHeight="1" s="148">
      <c r="A9" s="2203" t="n"/>
      <c r="B9" s="2212" t="n"/>
      <c r="C9" s="1237" t="inlineStr">
        <is>
          <t>발생 Cases</t>
        </is>
      </c>
      <c r="D9" s="2227" t="n"/>
      <c r="E9" s="2227" t="n"/>
      <c r="F9" s="1219" t="inlineStr">
        <is>
          <t>사망 Deaths</t>
        </is>
      </c>
      <c r="G9" s="2227" t="n"/>
      <c r="H9" s="2228" t="n"/>
      <c r="I9" s="2229" t="n"/>
      <c r="J9" s="2223" t="n"/>
      <c r="K9" s="2229" t="n"/>
      <c r="L9" s="2223" t="n"/>
      <c r="M9" s="2229" t="n"/>
      <c r="N9" s="2223" t="n"/>
      <c r="O9" s="2229" t="n"/>
      <c r="P9" s="2223" t="n"/>
      <c r="Q9" s="2229" t="n"/>
      <c r="R9" s="2223" t="n"/>
      <c r="S9" s="2229" t="n"/>
      <c r="T9" s="2223" t="n"/>
      <c r="U9" s="2229" t="n"/>
      <c r="V9" s="2223" t="n"/>
      <c r="W9" s="2222" t="n"/>
      <c r="X9" s="2223" t="n"/>
      <c r="Y9" s="2229" t="n"/>
      <c r="Z9" s="2223" t="n"/>
      <c r="AA9" s="2229" t="n"/>
      <c r="AB9" s="2223" t="n"/>
      <c r="AC9" s="2229" t="n"/>
      <c r="AD9" s="2223" t="n"/>
      <c r="AE9" s="2229" t="n"/>
      <c r="AF9" s="2223" t="n"/>
      <c r="AG9" s="2229" t="n"/>
      <c r="AH9" s="2223" t="n"/>
      <c r="AI9" s="2229" t="n"/>
      <c r="AJ9" s="2223" t="n"/>
      <c r="AK9" s="2229" t="n"/>
      <c r="AL9" s="2223" t="n"/>
      <c r="AM9" s="2229" t="n"/>
      <c r="AN9" s="2223" t="n"/>
      <c r="AO9" s="2229" t="n"/>
      <c r="AP9" s="2223" t="n"/>
      <c r="AQ9" s="2215" t="n"/>
      <c r="AR9" s="2212" t="n"/>
      <c r="AS9" s="1228" t="inlineStr">
        <is>
          <t>발생 Cases</t>
        </is>
      </c>
      <c r="AT9" s="2227" t="n"/>
      <c r="AU9" s="2228" t="n"/>
      <c r="AV9" s="1219" t="inlineStr">
        <is>
          <t>사망 Deaths</t>
        </is>
      </c>
      <c r="AW9" s="2227" t="n"/>
      <c r="AX9" s="2228" t="n"/>
      <c r="AY9" s="2229" t="n"/>
      <c r="AZ9" s="2223" t="n"/>
      <c r="BA9" s="2229" t="n"/>
      <c r="BB9" s="2223" t="n"/>
      <c r="BC9" s="2229" t="n"/>
      <c r="BD9" s="2223" t="n"/>
      <c r="BE9" s="2229" t="n"/>
      <c r="BF9" s="2223" t="n"/>
      <c r="BG9" s="2229" t="n"/>
      <c r="BH9" s="2223" t="n"/>
      <c r="BI9" s="2229" t="n"/>
      <c r="BJ9" s="2223" t="n"/>
      <c r="BK9" s="2229" t="n"/>
      <c r="BL9" s="2223" t="n"/>
      <c r="BM9" s="2229" t="n"/>
      <c r="BN9" s="2223" t="n"/>
      <c r="BO9" s="2229" t="n"/>
      <c r="BP9" s="2223" t="n"/>
      <c r="BQ9" s="2217" t="n"/>
      <c r="BR9" s="2212" t="n"/>
      <c r="BS9" s="2229" t="n"/>
      <c r="BT9" s="2223" t="n"/>
      <c r="BU9" s="2229" t="n"/>
      <c r="BV9" s="2223" t="n"/>
      <c r="BW9" s="2229" t="n"/>
      <c r="BX9" s="2223" t="n"/>
      <c r="BY9" s="2229" t="n"/>
      <c r="BZ9" s="2223" t="n"/>
      <c r="CA9" s="2229" t="n"/>
      <c r="CB9" s="2223" t="n"/>
      <c r="CC9" s="2229" t="n"/>
      <c r="CD9" s="2223" t="n"/>
      <c r="CE9" s="2229" t="n"/>
      <c r="CF9" s="2223" t="n"/>
      <c r="CG9" s="2229" t="n"/>
      <c r="CH9" s="2223" t="n"/>
      <c r="CI9" s="2229" t="n"/>
      <c r="CJ9" s="2223" t="n"/>
      <c r="CK9" s="2229" t="n"/>
      <c r="CL9" s="2223" t="n"/>
      <c r="CM9" s="2229" t="n"/>
      <c r="CN9" s="2223" t="n"/>
      <c r="CO9" s="2229" t="n"/>
      <c r="CP9" s="2223" t="n"/>
      <c r="CQ9" s="2229" t="n"/>
      <c r="CR9" s="2230" t="n"/>
      <c r="CS9" s="2215" t="n"/>
      <c r="CT9" s="2212" t="n"/>
      <c r="CU9" s="1228" t="inlineStr">
        <is>
          <t>발생 Cases</t>
        </is>
      </c>
      <c r="CV9" s="2227" t="n"/>
      <c r="CW9" s="2228" t="n"/>
      <c r="CX9" s="1219" t="inlineStr">
        <is>
          <t>사망 Deaths</t>
        </is>
      </c>
      <c r="CY9" s="2227" t="n"/>
      <c r="CZ9" s="2228" t="n"/>
      <c r="DA9" s="2229" t="n"/>
      <c r="DB9" s="2223" t="n"/>
      <c r="DC9" s="2229" t="n"/>
      <c r="DD9" s="2223" t="n"/>
      <c r="DE9" s="2229" t="n"/>
      <c r="DF9" s="2223" t="n"/>
      <c r="DG9" s="2229" t="n"/>
      <c r="DH9" s="2223" t="n"/>
      <c r="DI9" s="2229" t="n"/>
      <c r="DJ9" s="2223" t="n"/>
      <c r="DK9" s="2229" t="n"/>
      <c r="DL9" s="2223" t="n"/>
      <c r="DM9" s="2229" t="n"/>
      <c r="DN9" s="2223" t="n"/>
      <c r="DO9" s="2229" t="n"/>
      <c r="DP9" s="2223" t="n"/>
      <c r="DQ9" s="2229" t="n"/>
      <c r="DR9" s="2223" t="n"/>
      <c r="DS9" s="2217" t="n"/>
      <c r="DT9" s="2212" t="n"/>
      <c r="DU9" s="2221" t="n"/>
      <c r="DV9" s="2223" t="n"/>
      <c r="DW9" s="2229" t="n"/>
      <c r="DX9" s="2223" t="n"/>
      <c r="DY9" s="2229" t="n"/>
      <c r="DZ9" s="2223" t="n"/>
      <c r="EA9" s="2229" t="n"/>
      <c r="EB9" s="2223" t="n"/>
      <c r="EC9" s="2229" t="n"/>
      <c r="ED9" s="2223" t="n"/>
      <c r="EE9" s="2229" t="n"/>
      <c r="EF9" s="2223" t="n"/>
      <c r="EG9" s="2229" t="n"/>
      <c r="EH9" s="2223" t="n"/>
      <c r="EI9" s="2229" t="n"/>
      <c r="EJ9" s="2223" t="n"/>
      <c r="EK9" s="2229" t="n"/>
      <c r="EL9" s="2223" t="n"/>
      <c r="EM9" s="2229" t="n"/>
      <c r="EN9" s="2223" t="n"/>
      <c r="EO9" s="2229" t="n"/>
      <c r="EP9" s="2223" t="n"/>
      <c r="EQ9" s="2229" t="n"/>
      <c r="ER9" s="2223" t="n"/>
      <c r="ES9" s="2217" t="n"/>
      <c r="ET9" s="2212" t="n"/>
      <c r="EU9" s="2221" t="n"/>
      <c r="EV9" s="2223" t="n"/>
      <c r="EW9" s="2229" t="n"/>
      <c r="EX9" s="2223" t="n"/>
      <c r="EY9" s="2229" t="n"/>
      <c r="EZ9" s="2223" t="n"/>
      <c r="FA9" s="2229" t="n"/>
      <c r="FB9" s="2223" t="n"/>
      <c r="FC9" s="2229" t="n"/>
      <c r="FD9" s="2223" t="n"/>
      <c r="FE9" s="2063" t="n"/>
      <c r="FF9" s="2062" t="n"/>
      <c r="FG9" s="2164" t="n"/>
      <c r="FH9" s="2226" t="n"/>
    </row>
    <row r="10" ht="15" customFormat="1" customHeight="1" s="148">
      <c r="A10" s="2203" t="n"/>
      <c r="B10" s="2212" t="n"/>
      <c r="C10" s="1228" t="inlineStr">
        <is>
          <t>계 
Total</t>
        </is>
      </c>
      <c r="D10" s="1220" t="inlineStr">
        <is>
          <t>남
Male</t>
        </is>
      </c>
      <c r="E10" s="1236" t="inlineStr">
        <is>
          <t>여
Female</t>
        </is>
      </c>
      <c r="F10" s="1219" t="inlineStr">
        <is>
          <t>계 
Total</t>
        </is>
      </c>
      <c r="G10" s="1220" t="inlineStr">
        <is>
          <t>남
Male</t>
        </is>
      </c>
      <c r="H10" s="1220" t="inlineStr">
        <is>
          <t>여
Female</t>
        </is>
      </c>
      <c r="I10" s="1219" t="inlineStr">
        <is>
          <t>발생
Cases</t>
        </is>
      </c>
      <c r="J10" s="1235" t="inlineStr">
        <is>
          <t>사망
Deaths</t>
        </is>
      </c>
      <c r="K10" s="1219" t="inlineStr">
        <is>
          <t>발생
Cases</t>
        </is>
      </c>
      <c r="L10" s="1235" t="inlineStr">
        <is>
          <t>사망
Deaths</t>
        </is>
      </c>
      <c r="M10" s="1219" t="inlineStr">
        <is>
          <t>발생
Cases</t>
        </is>
      </c>
      <c r="N10" s="1235" t="inlineStr">
        <is>
          <t>사망
Deaths</t>
        </is>
      </c>
      <c r="O10" s="1219" t="inlineStr">
        <is>
          <t>발생
Cases</t>
        </is>
      </c>
      <c r="P10" s="1235" t="inlineStr">
        <is>
          <t>사망
Deaths</t>
        </is>
      </c>
      <c r="Q10" s="1219" t="inlineStr">
        <is>
          <t>발생
Cases</t>
        </is>
      </c>
      <c r="R10" s="1235" t="inlineStr">
        <is>
          <t>사망
Deaths</t>
        </is>
      </c>
      <c r="S10" s="1219" t="inlineStr">
        <is>
          <t>발생
Cases</t>
        </is>
      </c>
      <c r="T10" s="1235" t="inlineStr">
        <is>
          <t>사망
Deaths</t>
        </is>
      </c>
      <c r="U10" s="1219" t="inlineStr">
        <is>
          <t>발생
Cases</t>
        </is>
      </c>
      <c r="V10" s="1219" t="inlineStr">
        <is>
          <t>사망
Deaths</t>
        </is>
      </c>
      <c r="W10" s="1233" t="inlineStr">
        <is>
          <t>발생
Cases</t>
        </is>
      </c>
      <c r="X10" s="1235" t="inlineStr">
        <is>
          <t>사망
Deaths</t>
        </is>
      </c>
      <c r="Y10" s="1219" t="inlineStr">
        <is>
          <t>발생
Cases</t>
        </is>
      </c>
      <c r="Z10" s="1235" t="inlineStr">
        <is>
          <t>사망
Deaths</t>
        </is>
      </c>
      <c r="AA10" s="1219" t="inlineStr">
        <is>
          <t>발생
Cases</t>
        </is>
      </c>
      <c r="AB10" s="1235" t="inlineStr">
        <is>
          <t>사망
Deaths</t>
        </is>
      </c>
      <c r="AC10" s="1219" t="inlineStr">
        <is>
          <t>발생
Cases</t>
        </is>
      </c>
      <c r="AD10" s="1235" t="inlineStr">
        <is>
          <t>사망
Deaths</t>
        </is>
      </c>
      <c r="AE10" s="1219" t="inlineStr">
        <is>
          <t>발생
Cases</t>
        </is>
      </c>
      <c r="AF10" s="1235" t="inlineStr">
        <is>
          <t>사망
Deaths</t>
        </is>
      </c>
      <c r="AG10" s="1219" t="inlineStr">
        <is>
          <t>발생
Cases</t>
        </is>
      </c>
      <c r="AH10" s="1235" t="inlineStr">
        <is>
          <t>사망
Deaths</t>
        </is>
      </c>
      <c r="AI10" s="1219" t="inlineStr">
        <is>
          <t>발생
Cases</t>
        </is>
      </c>
      <c r="AJ10" s="1235" t="inlineStr">
        <is>
          <t>사망
Deaths</t>
        </is>
      </c>
      <c r="AK10" s="1219" t="inlineStr">
        <is>
          <t>발생
Cases</t>
        </is>
      </c>
      <c r="AL10" s="1235" t="inlineStr">
        <is>
          <t>사망
Deaths</t>
        </is>
      </c>
      <c r="AM10" s="1219" t="inlineStr">
        <is>
          <t>발생
Cases</t>
        </is>
      </c>
      <c r="AN10" s="1235" t="inlineStr">
        <is>
          <t>사망
Deaths</t>
        </is>
      </c>
      <c r="AO10" s="1219" t="inlineStr">
        <is>
          <t>발생
Cases</t>
        </is>
      </c>
      <c r="AP10" s="1235" t="inlineStr">
        <is>
          <t>사망
Deaths</t>
        </is>
      </c>
      <c r="AQ10" s="2215" t="n"/>
      <c r="AR10" s="2212" t="n"/>
      <c r="AS10" s="1233" t="inlineStr">
        <is>
          <t>계 
Total</t>
        </is>
      </c>
      <c r="AT10" s="1219" t="inlineStr">
        <is>
          <t>남
Male</t>
        </is>
      </c>
      <c r="AU10" s="1219" t="inlineStr">
        <is>
          <t>여
Female</t>
        </is>
      </c>
      <c r="AV10" s="1219" t="inlineStr">
        <is>
          <t>계 
Total</t>
        </is>
      </c>
      <c r="AW10" s="1219" t="inlineStr">
        <is>
          <t>남
Male</t>
        </is>
      </c>
      <c r="AX10" s="1219" t="inlineStr">
        <is>
          <t>여
Female</t>
        </is>
      </c>
      <c r="AY10" s="1219" t="inlineStr">
        <is>
          <t>발생
Cases</t>
        </is>
      </c>
      <c r="AZ10" s="1219" t="inlineStr">
        <is>
          <t>사망
Deaths</t>
        </is>
      </c>
      <c r="BA10" s="1219" t="inlineStr">
        <is>
          <t>발생
Cases</t>
        </is>
      </c>
      <c r="BB10" s="1219" t="inlineStr">
        <is>
          <t>사망
Deaths</t>
        </is>
      </c>
      <c r="BC10" s="1219" t="inlineStr">
        <is>
          <t>발생
Cases</t>
        </is>
      </c>
      <c r="BD10" s="1219" t="inlineStr">
        <is>
          <t>사망
Deaths</t>
        </is>
      </c>
      <c r="BE10" s="1219" t="inlineStr">
        <is>
          <t>발생
Cases</t>
        </is>
      </c>
      <c r="BF10" s="1219" t="inlineStr">
        <is>
          <t>사망
Deaths</t>
        </is>
      </c>
      <c r="BG10" s="1219" t="inlineStr">
        <is>
          <t>발생
Cases</t>
        </is>
      </c>
      <c r="BH10" s="1219" t="inlineStr">
        <is>
          <t>사망
Deaths</t>
        </is>
      </c>
      <c r="BI10" s="1219" t="inlineStr">
        <is>
          <t>발생
Cases</t>
        </is>
      </c>
      <c r="BJ10" s="1219" t="inlineStr">
        <is>
          <t>사망
Deaths</t>
        </is>
      </c>
      <c r="BK10" s="1219" t="inlineStr">
        <is>
          <t>발생
Cases</t>
        </is>
      </c>
      <c r="BL10" s="1219" t="inlineStr">
        <is>
          <t>사망
Deaths</t>
        </is>
      </c>
      <c r="BM10" s="1219" t="inlineStr">
        <is>
          <t>발생
Cases</t>
        </is>
      </c>
      <c r="BN10" s="1219" t="inlineStr">
        <is>
          <t>사망
Deaths</t>
        </is>
      </c>
      <c r="BO10" s="1219" t="inlineStr">
        <is>
          <t>발생
Cases</t>
        </is>
      </c>
      <c r="BP10" s="1226" t="inlineStr">
        <is>
          <t>사망
Deaths</t>
        </is>
      </c>
      <c r="BQ10" s="2217" t="n"/>
      <c r="BR10" s="2212" t="n"/>
      <c r="BS10" s="1233" t="inlineStr">
        <is>
          <t>발생
Cases</t>
        </is>
      </c>
      <c r="BT10" s="1219" t="inlineStr">
        <is>
          <t>사망
Deaths</t>
        </is>
      </c>
      <c r="BU10" s="1219" t="inlineStr">
        <is>
          <t>발생
Cases</t>
        </is>
      </c>
      <c r="BV10" s="1219" t="inlineStr">
        <is>
          <t>사망
Deaths</t>
        </is>
      </c>
      <c r="BW10" s="1219" t="inlineStr">
        <is>
          <t>발생
Cases</t>
        </is>
      </c>
      <c r="BX10" s="1219" t="inlineStr">
        <is>
          <t>사망
Deaths</t>
        </is>
      </c>
      <c r="BY10" s="1219" t="inlineStr">
        <is>
          <t>발생
Cases</t>
        </is>
      </c>
      <c r="BZ10" s="1219" t="inlineStr">
        <is>
          <t>사망
Deaths</t>
        </is>
      </c>
      <c r="CA10" s="1219" t="inlineStr">
        <is>
          <t>발생
Cases</t>
        </is>
      </c>
      <c r="CB10" s="1219" t="inlineStr">
        <is>
          <t>사망
Deaths</t>
        </is>
      </c>
      <c r="CC10" s="1219" t="inlineStr">
        <is>
          <t>발생
Cases</t>
        </is>
      </c>
      <c r="CD10" s="1219" t="inlineStr">
        <is>
          <t>사망
Deaths</t>
        </is>
      </c>
      <c r="CE10" s="1219" t="inlineStr">
        <is>
          <t>발생
Cases</t>
        </is>
      </c>
      <c r="CF10" s="1219" t="inlineStr">
        <is>
          <t>사망
Deaths</t>
        </is>
      </c>
      <c r="CG10" s="1219" t="inlineStr">
        <is>
          <t>발생
Cases</t>
        </is>
      </c>
      <c r="CH10" s="1219" t="inlineStr">
        <is>
          <t>사망
Deaths</t>
        </is>
      </c>
      <c r="CI10" s="1219" t="inlineStr">
        <is>
          <t>발생
Cases</t>
        </is>
      </c>
      <c r="CJ10" s="1219" t="inlineStr">
        <is>
          <t>사망
Deaths</t>
        </is>
      </c>
      <c r="CK10" s="1219" t="inlineStr">
        <is>
          <t>발생
Cases</t>
        </is>
      </c>
      <c r="CL10" s="1219" t="inlineStr">
        <is>
          <t>사망
Deaths</t>
        </is>
      </c>
      <c r="CM10" s="1219" t="inlineStr">
        <is>
          <t>발생
Cases</t>
        </is>
      </c>
      <c r="CN10" s="1219" t="inlineStr">
        <is>
          <t>사망
Deaths</t>
        </is>
      </c>
      <c r="CO10" s="1219" t="inlineStr">
        <is>
          <t>발생
Cases</t>
        </is>
      </c>
      <c r="CP10" s="1219" t="inlineStr">
        <is>
          <t>사망
Deaths</t>
        </is>
      </c>
      <c r="CQ10" s="1219" t="inlineStr">
        <is>
          <t>발생
Cases</t>
        </is>
      </c>
      <c r="CR10" s="1226" t="inlineStr">
        <is>
          <t>사망
Deaths</t>
        </is>
      </c>
      <c r="CS10" s="2215" t="n"/>
      <c r="CT10" s="2212" t="n"/>
      <c r="CU10" s="1228" t="inlineStr">
        <is>
          <t>계 
Total</t>
        </is>
      </c>
      <c r="CV10" s="1219" t="inlineStr">
        <is>
          <t>남
Male</t>
        </is>
      </c>
      <c r="CW10" s="1219" t="inlineStr">
        <is>
          <t>여
Female</t>
        </is>
      </c>
      <c r="CX10" s="1219" t="inlineStr">
        <is>
          <t>계 
Total</t>
        </is>
      </c>
      <c r="CY10" s="1219" t="inlineStr">
        <is>
          <t>남
Male</t>
        </is>
      </c>
      <c r="CZ10" s="1219" t="inlineStr">
        <is>
          <t>여
Female</t>
        </is>
      </c>
      <c r="DA10" s="1219" t="inlineStr">
        <is>
          <t>발생
Cases</t>
        </is>
      </c>
      <c r="DB10" s="1219" t="inlineStr">
        <is>
          <t>사망
Deaths</t>
        </is>
      </c>
      <c r="DC10" s="1219" t="inlineStr">
        <is>
          <t>발생
Cases</t>
        </is>
      </c>
      <c r="DD10" s="1219" t="inlineStr">
        <is>
          <t>사망
Deaths</t>
        </is>
      </c>
      <c r="DE10" s="1219" t="inlineStr">
        <is>
          <t>발생
Cases</t>
        </is>
      </c>
      <c r="DF10" s="1219" t="inlineStr">
        <is>
          <t>사망
Deaths</t>
        </is>
      </c>
      <c r="DG10" s="1219" t="inlineStr">
        <is>
          <t>발생
Cases</t>
        </is>
      </c>
      <c r="DH10" s="1219" t="inlineStr">
        <is>
          <t>사망
Deaths</t>
        </is>
      </c>
      <c r="DI10" s="1219" t="inlineStr">
        <is>
          <t>발생
Cases</t>
        </is>
      </c>
      <c r="DJ10" s="1219" t="inlineStr">
        <is>
          <t>사망
Deaths</t>
        </is>
      </c>
      <c r="DK10" s="1219" t="inlineStr">
        <is>
          <t>발생
Cases</t>
        </is>
      </c>
      <c r="DL10" s="1219" t="inlineStr">
        <is>
          <t>사망
Deaths</t>
        </is>
      </c>
      <c r="DM10" s="1219" t="inlineStr">
        <is>
          <t>발생
Cases</t>
        </is>
      </c>
      <c r="DN10" s="1219" t="inlineStr">
        <is>
          <t>사망
Deaths</t>
        </is>
      </c>
      <c r="DO10" s="1219" t="inlineStr">
        <is>
          <t>발생
Cases</t>
        </is>
      </c>
      <c r="DP10" s="1219" t="inlineStr">
        <is>
          <t>사망
Deaths</t>
        </is>
      </c>
      <c r="DQ10" s="1219" t="inlineStr">
        <is>
          <t>발생
Cases</t>
        </is>
      </c>
      <c r="DR10" s="1226" t="inlineStr">
        <is>
          <t>사망
Deaths</t>
        </is>
      </c>
      <c r="DS10" s="2217" t="n"/>
      <c r="DT10" s="2212" t="n"/>
      <c r="DU10" s="1228" t="inlineStr">
        <is>
          <t>발생
Cases</t>
        </is>
      </c>
      <c r="DV10" s="1219" t="inlineStr">
        <is>
          <t>사망
Deaths</t>
        </is>
      </c>
      <c r="DW10" s="1219" t="inlineStr">
        <is>
          <t>발생
Cases</t>
        </is>
      </c>
      <c r="DX10" s="1219" t="inlineStr">
        <is>
          <t>사망
Deaths</t>
        </is>
      </c>
      <c r="DY10" s="1219" t="inlineStr">
        <is>
          <t>발생
Cases</t>
        </is>
      </c>
      <c r="DZ10" s="1219" t="inlineStr">
        <is>
          <t>사망
Deaths</t>
        </is>
      </c>
      <c r="EA10" s="1219" t="inlineStr">
        <is>
          <t>발생
Cases</t>
        </is>
      </c>
      <c r="EB10" s="1219" t="inlineStr">
        <is>
          <t>사망
Deaths</t>
        </is>
      </c>
      <c r="EC10" s="1219" t="inlineStr">
        <is>
          <t>발생
Cases</t>
        </is>
      </c>
      <c r="ED10" s="1219" t="inlineStr">
        <is>
          <t>사망
Deaths</t>
        </is>
      </c>
      <c r="EE10" s="1219" t="inlineStr">
        <is>
          <t>발생
Cases</t>
        </is>
      </c>
      <c r="EF10" s="1219" t="inlineStr">
        <is>
          <t>사망
Deaths</t>
        </is>
      </c>
      <c r="EG10" s="1219" t="inlineStr">
        <is>
          <t>발생
Cases</t>
        </is>
      </c>
      <c r="EH10" s="1219" t="inlineStr">
        <is>
          <t>사망
Deaths</t>
        </is>
      </c>
      <c r="EI10" s="1219" t="inlineStr">
        <is>
          <t>발생
Cases</t>
        </is>
      </c>
      <c r="EJ10" s="1219" t="inlineStr">
        <is>
          <t>사망
Deaths</t>
        </is>
      </c>
      <c r="EK10" s="1219" t="inlineStr">
        <is>
          <t>발생
Cases</t>
        </is>
      </c>
      <c r="EL10" s="1219" t="inlineStr">
        <is>
          <t>사망
Deaths</t>
        </is>
      </c>
      <c r="EM10" s="1219" t="inlineStr">
        <is>
          <t>발생
Cases</t>
        </is>
      </c>
      <c r="EN10" s="1219" t="inlineStr">
        <is>
          <t>사망
Deaths</t>
        </is>
      </c>
      <c r="EO10" s="1219" t="inlineStr">
        <is>
          <t>발생
Cases</t>
        </is>
      </c>
      <c r="EP10" s="1219" t="inlineStr">
        <is>
          <t>사망
Deaths</t>
        </is>
      </c>
      <c r="EQ10" s="1219" t="inlineStr">
        <is>
          <t>발생
Cases</t>
        </is>
      </c>
      <c r="ER10" s="1226" t="inlineStr">
        <is>
          <t>사망
Deaths</t>
        </is>
      </c>
      <c r="ES10" s="2217" t="n"/>
      <c r="ET10" s="2212" t="n"/>
      <c r="EU10" s="1228" t="inlineStr">
        <is>
          <t>발생
Cases</t>
        </is>
      </c>
      <c r="EV10" s="1219" t="inlineStr">
        <is>
          <t>사망
Deaths</t>
        </is>
      </c>
      <c r="EW10" s="1219" t="inlineStr">
        <is>
          <t>발생
Cases</t>
        </is>
      </c>
      <c r="EX10" s="1219" t="inlineStr">
        <is>
          <t>사망
Deaths</t>
        </is>
      </c>
      <c r="EY10" s="1219" t="inlineStr">
        <is>
          <t>발생
Cases</t>
        </is>
      </c>
      <c r="EZ10" s="1219" t="inlineStr">
        <is>
          <t>사망
Deaths</t>
        </is>
      </c>
      <c r="FA10" s="1219" t="inlineStr">
        <is>
          <t>발생
Cases</t>
        </is>
      </c>
      <c r="FB10" s="1219" t="inlineStr">
        <is>
          <t>사망
Deaths</t>
        </is>
      </c>
      <c r="FC10" s="1474" t="inlineStr">
        <is>
          <t>발 생
Cases</t>
        </is>
      </c>
      <c r="FD10" s="1674" t="inlineStr">
        <is>
          <t>사 망
Deaths</t>
        </is>
      </c>
      <c r="FE10" s="1219" t="inlineStr">
        <is>
          <t>발생
Cases</t>
        </is>
      </c>
      <c r="FF10" s="1219" t="inlineStr">
        <is>
          <t>사망
Deaths</t>
        </is>
      </c>
      <c r="FG10" s="2164" t="n"/>
      <c r="FH10" s="2226" t="n"/>
    </row>
    <row r="11" ht="15" customFormat="1" customHeight="1" s="148">
      <c r="A11" s="2231" t="n"/>
      <c r="B11" s="2232" t="n"/>
      <c r="C11" s="2233" t="n"/>
      <c r="D11" s="2234" t="n"/>
      <c r="E11" s="2235" t="n"/>
      <c r="F11" s="2166" t="n"/>
      <c r="G11" s="2234" t="n"/>
      <c r="H11" s="2234" t="n"/>
      <c r="I11" s="2166" t="n"/>
      <c r="J11" s="2229" t="n"/>
      <c r="K11" s="2166" t="n"/>
      <c r="L11" s="2229" t="n"/>
      <c r="M11" s="2166" t="n"/>
      <c r="N11" s="2229" t="n"/>
      <c r="O11" s="2166" t="n"/>
      <c r="P11" s="2229" t="n"/>
      <c r="Q11" s="2166" t="n"/>
      <c r="R11" s="2229" t="n"/>
      <c r="S11" s="2166" t="n"/>
      <c r="T11" s="2229" t="n"/>
      <c r="U11" s="2166" t="n"/>
      <c r="V11" s="2166" t="n"/>
      <c r="W11" s="2223" t="n"/>
      <c r="X11" s="2229" t="n"/>
      <c r="Y11" s="2166" t="n"/>
      <c r="Z11" s="2229" t="n"/>
      <c r="AA11" s="2166" t="n"/>
      <c r="AB11" s="2229" t="n"/>
      <c r="AC11" s="2166" t="n"/>
      <c r="AD11" s="2229" t="n"/>
      <c r="AE11" s="2166" t="n"/>
      <c r="AF11" s="2229" t="n"/>
      <c r="AG11" s="2166" t="n"/>
      <c r="AH11" s="2229" t="n"/>
      <c r="AI11" s="2166" t="n"/>
      <c r="AJ11" s="2229" t="n"/>
      <c r="AK11" s="2166" t="n"/>
      <c r="AL11" s="2229" t="n"/>
      <c r="AM11" s="2166" t="n"/>
      <c r="AN11" s="2229" t="n"/>
      <c r="AO11" s="2166" t="n"/>
      <c r="AP11" s="2229" t="n"/>
      <c r="AQ11" s="2221" t="n"/>
      <c r="AR11" s="2232" t="n"/>
      <c r="AS11" s="2223" t="n"/>
      <c r="AT11" s="2166" t="n"/>
      <c r="AU11" s="2166" t="n"/>
      <c r="AV11" s="2166" t="n"/>
      <c r="AW11" s="2166" t="n"/>
      <c r="AX11" s="2166" t="n"/>
      <c r="AY11" s="2166" t="n"/>
      <c r="AZ11" s="2166" t="n"/>
      <c r="BA11" s="2166" t="n"/>
      <c r="BB11" s="2166" t="n"/>
      <c r="BC11" s="2166" t="n"/>
      <c r="BD11" s="2166" t="n"/>
      <c r="BE11" s="2166" t="n"/>
      <c r="BF11" s="2166" t="n"/>
      <c r="BG11" s="2166" t="n"/>
      <c r="BH11" s="2166" t="n"/>
      <c r="BI11" s="2166" t="n"/>
      <c r="BJ11" s="2166" t="n"/>
      <c r="BK11" s="2166" t="n"/>
      <c r="BL11" s="2166" t="n"/>
      <c r="BM11" s="2166" t="n"/>
      <c r="BN11" s="2166" t="n"/>
      <c r="BO11" s="2166" t="n"/>
      <c r="BP11" s="2236" t="n"/>
      <c r="BQ11" s="2237" t="n"/>
      <c r="BR11" s="2232" t="n"/>
      <c r="BS11" s="2223" t="n"/>
      <c r="BT11" s="2166" t="n"/>
      <c r="BU11" s="2166" t="n"/>
      <c r="BV11" s="2166" t="n"/>
      <c r="BW11" s="2166" t="n"/>
      <c r="BX11" s="2166" t="n"/>
      <c r="BY11" s="2166" t="n"/>
      <c r="BZ11" s="2166" t="n"/>
      <c r="CA11" s="2166" t="n"/>
      <c r="CB11" s="2166" t="n"/>
      <c r="CC11" s="2166" t="n"/>
      <c r="CD11" s="2166" t="n"/>
      <c r="CE11" s="2166" t="n"/>
      <c r="CF11" s="2166" t="n"/>
      <c r="CG11" s="2166" t="n"/>
      <c r="CH11" s="2166" t="n"/>
      <c r="CI11" s="2166" t="n"/>
      <c r="CJ11" s="2166" t="n"/>
      <c r="CK11" s="2166" t="n"/>
      <c r="CL11" s="2166" t="n"/>
      <c r="CM11" s="2166" t="n"/>
      <c r="CN11" s="2166" t="n"/>
      <c r="CO11" s="2166" t="n"/>
      <c r="CP11" s="2166" t="n"/>
      <c r="CQ11" s="2166" t="n"/>
      <c r="CR11" s="2236" t="n"/>
      <c r="CS11" s="2221" t="n"/>
      <c r="CT11" s="2230" t="n"/>
      <c r="CU11" s="2233" t="n"/>
      <c r="CV11" s="2166" t="n"/>
      <c r="CW11" s="2166" t="n"/>
      <c r="CX11" s="2166" t="n"/>
      <c r="CY11" s="2166" t="n"/>
      <c r="CZ11" s="2166" t="n"/>
      <c r="DA11" s="2166" t="n"/>
      <c r="DB11" s="2166" t="n"/>
      <c r="DC11" s="2166" t="n"/>
      <c r="DD11" s="2166" t="n"/>
      <c r="DE11" s="2166" t="n"/>
      <c r="DF11" s="2166" t="n"/>
      <c r="DG11" s="2166" t="n"/>
      <c r="DH11" s="2166" t="n"/>
      <c r="DI11" s="2166" t="n"/>
      <c r="DJ11" s="2166" t="n"/>
      <c r="DK11" s="2166" t="n"/>
      <c r="DL11" s="2166" t="n"/>
      <c r="DM11" s="2166" t="n"/>
      <c r="DN11" s="2166" t="n"/>
      <c r="DO11" s="2166" t="n"/>
      <c r="DP11" s="2166" t="n"/>
      <c r="DQ11" s="2166" t="n"/>
      <c r="DR11" s="2236" t="n"/>
      <c r="DS11" s="2237" t="n"/>
      <c r="DT11" s="2232" t="n"/>
      <c r="DU11" s="2233" t="n"/>
      <c r="DV11" s="2166" t="n"/>
      <c r="DW11" s="2166" t="n"/>
      <c r="DX11" s="2166" t="n"/>
      <c r="DY11" s="2166" t="n"/>
      <c r="DZ11" s="2166" t="n"/>
      <c r="EA11" s="2166" t="n"/>
      <c r="EB11" s="2166" t="n"/>
      <c r="EC11" s="2166" t="n"/>
      <c r="ED11" s="2166" t="n"/>
      <c r="EE11" s="2166" t="n"/>
      <c r="EF11" s="2166" t="n"/>
      <c r="EG11" s="2166" t="n"/>
      <c r="EH11" s="2166" t="n"/>
      <c r="EI11" s="2166" t="n"/>
      <c r="EJ11" s="2166" t="n"/>
      <c r="EK11" s="2166" t="n"/>
      <c r="EL11" s="2166" t="n"/>
      <c r="EM11" s="2166" t="n"/>
      <c r="EN11" s="2166" t="n"/>
      <c r="EO11" s="2166" t="n"/>
      <c r="EP11" s="2166" t="n"/>
      <c r="EQ11" s="2166" t="n"/>
      <c r="ER11" s="2236" t="n"/>
      <c r="ES11" s="2237" t="n"/>
      <c r="ET11" s="2232" t="n"/>
      <c r="EU11" s="2233" t="n"/>
      <c r="EV11" s="2166" t="n"/>
      <c r="EW11" s="2166" t="n"/>
      <c r="EX11" s="2166" t="n"/>
      <c r="EY11" s="2166" t="n"/>
      <c r="EZ11" s="2166" t="n"/>
      <c r="FA11" s="2166" t="n"/>
      <c r="FB11" s="2166" t="n"/>
      <c r="FC11" s="2069" t="n"/>
      <c r="FD11" s="2063" t="n"/>
      <c r="FE11" s="2166" t="n"/>
      <c r="FF11" s="2166" t="n"/>
      <c r="FG11" s="2166" t="n"/>
      <c r="FH11" s="2236" t="n"/>
    </row>
    <row r="12" ht="20.1" customFormat="1" customHeight="1" s="675">
      <c r="A12" s="1225" t="n">
        <v>2020</v>
      </c>
      <c r="B12" s="2238" t="n"/>
      <c r="C12" s="2239" t="n">
        <v>85</v>
      </c>
      <c r="D12" s="2239" t="n"/>
      <c r="E12" s="2239" t="n"/>
      <c r="F12" s="2239" t="n">
        <v>0</v>
      </c>
      <c r="G12" s="2239" t="n"/>
      <c r="H12" s="2239" t="n"/>
      <c r="I12" s="2240" t="n">
        <v>27</v>
      </c>
      <c r="J12" s="2240" t="n">
        <v>0</v>
      </c>
      <c r="K12" s="2240" t="n">
        <v>50</v>
      </c>
      <c r="L12" s="2239" t="n">
        <v>0</v>
      </c>
      <c r="M12" s="2239" t="n">
        <v>0</v>
      </c>
      <c r="N12" s="2239" t="n">
        <v>0</v>
      </c>
      <c r="O12" s="2239" t="n">
        <v>0</v>
      </c>
      <c r="P12" s="2239" t="n">
        <v>0</v>
      </c>
      <c r="Q12" s="2239" t="n">
        <v>0</v>
      </c>
      <c r="R12" s="2239" t="n">
        <v>0</v>
      </c>
      <c r="S12" s="2239" t="n">
        <v>0</v>
      </c>
      <c r="T12" s="2239" t="n">
        <v>0</v>
      </c>
      <c r="U12" s="2239" t="n">
        <v>0</v>
      </c>
      <c r="V12" s="2239" t="n">
        <v>0</v>
      </c>
      <c r="W12" s="2239" t="n">
        <v>0</v>
      </c>
      <c r="X12" s="2239" t="n">
        <v>0</v>
      </c>
      <c r="Y12" s="2239" t="n">
        <v>0</v>
      </c>
      <c r="Z12" s="2239" t="n">
        <v>0</v>
      </c>
      <c r="AA12" s="2239" t="n">
        <v>0</v>
      </c>
      <c r="AB12" s="2239" t="n">
        <v>0</v>
      </c>
      <c r="AC12" s="2239" t="n">
        <v>0</v>
      </c>
      <c r="AD12" s="2239" t="n">
        <v>0</v>
      </c>
      <c r="AE12" s="2239" t="n">
        <v>0</v>
      </c>
      <c r="AF12" s="2239" t="n">
        <v>0</v>
      </c>
      <c r="AG12" s="2239" t="n">
        <v>0</v>
      </c>
      <c r="AH12" s="2239" t="n">
        <v>0</v>
      </c>
      <c r="AI12" s="2239" t="n">
        <v>0</v>
      </c>
      <c r="AJ12" s="2239" t="n">
        <v>0</v>
      </c>
      <c r="AK12" s="2239" t="n">
        <v>0</v>
      </c>
      <c r="AL12" s="2239" t="n">
        <v>0</v>
      </c>
      <c r="AM12" s="2239" t="n">
        <v>0</v>
      </c>
      <c r="AN12" s="2239" t="n">
        <v>0</v>
      </c>
      <c r="AO12" s="2241" t="n">
        <v>0</v>
      </c>
      <c r="AP12" s="2241" t="n">
        <v>0</v>
      </c>
      <c r="AQ12" s="671" t="n">
        <v>2020</v>
      </c>
      <c r="AR12" s="674" t="n">
        <v>2020</v>
      </c>
      <c r="AS12" s="2239" t="n">
        <v>85</v>
      </c>
      <c r="AT12" s="2239" t="n"/>
      <c r="AU12" s="2239" t="n"/>
      <c r="AV12" s="2239" t="n">
        <v>0</v>
      </c>
      <c r="AW12" s="2239" t="n"/>
      <c r="AX12" s="2239" t="n"/>
      <c r="AY12" s="2240" t="n">
        <v>27</v>
      </c>
      <c r="AZ12" s="2240" t="n">
        <v>0</v>
      </c>
      <c r="BA12" s="2240" t="n">
        <v>50</v>
      </c>
      <c r="BB12" s="2240" t="n">
        <v>0</v>
      </c>
      <c r="BC12" s="2241" t="n">
        <v>0</v>
      </c>
      <c r="BD12" s="2241" t="n">
        <v>0</v>
      </c>
      <c r="BE12" s="2242" t="n">
        <v>0</v>
      </c>
      <c r="BF12" s="2242" t="n">
        <v>0</v>
      </c>
      <c r="BG12" s="2242" t="n">
        <v>0</v>
      </c>
      <c r="BH12" s="2242" t="n">
        <v>0</v>
      </c>
      <c r="BI12" s="2242" t="n">
        <v>0</v>
      </c>
      <c r="BJ12" s="2242" t="n">
        <v>0</v>
      </c>
      <c r="BK12" s="2242" t="n">
        <v>0</v>
      </c>
      <c r="BL12" s="2242" t="n">
        <v>0</v>
      </c>
      <c r="BM12" s="2242" t="n">
        <v>0</v>
      </c>
      <c r="BN12" s="2242" t="n">
        <v>0</v>
      </c>
      <c r="BO12" s="2240" t="n">
        <v>2</v>
      </c>
      <c r="BP12" s="2240" t="n">
        <v>0</v>
      </c>
      <c r="BQ12" s="671" t="n">
        <v>2020</v>
      </c>
      <c r="BR12" s="674" t="n">
        <v>2020</v>
      </c>
      <c r="BS12" s="2240" t="n">
        <v>0</v>
      </c>
      <c r="BT12" s="2240" t="n">
        <v>0</v>
      </c>
      <c r="BU12" s="2240" t="n">
        <v>5</v>
      </c>
      <c r="BV12" s="2240" t="n">
        <v>0</v>
      </c>
      <c r="BW12" s="2239" t="n">
        <v>0</v>
      </c>
      <c r="BX12" s="2239" t="n">
        <v>0</v>
      </c>
      <c r="BY12" s="2239" t="n">
        <v>0</v>
      </c>
      <c r="BZ12" s="2239" t="n">
        <v>0</v>
      </c>
      <c r="CA12" s="2242" t="n">
        <v>0</v>
      </c>
      <c r="CB12" s="2242" t="n">
        <v>0</v>
      </c>
      <c r="CC12" s="2239" t="n">
        <v>0</v>
      </c>
      <c r="CD12" s="2239" t="n">
        <v>0</v>
      </c>
      <c r="CE12" s="2239" t="n">
        <v>0</v>
      </c>
      <c r="CF12" s="2239" t="n">
        <v>0</v>
      </c>
      <c r="CG12" s="2239" t="n">
        <v>0</v>
      </c>
      <c r="CH12" s="2239" t="n">
        <v>0</v>
      </c>
      <c r="CI12" s="2240" t="n">
        <v>0</v>
      </c>
      <c r="CJ12" s="2240" t="n">
        <v>0</v>
      </c>
      <c r="CK12" s="2240" t="n">
        <v>1</v>
      </c>
      <c r="CL12" s="2240" t="n">
        <v>0</v>
      </c>
      <c r="CM12" s="2239" t="n">
        <v>0</v>
      </c>
      <c r="CN12" s="2239" t="n">
        <v>0</v>
      </c>
      <c r="CO12" s="2239" t="n">
        <v>0</v>
      </c>
      <c r="CP12" s="2239" t="n">
        <v>0</v>
      </c>
      <c r="CQ12" s="2239" t="n">
        <v>0</v>
      </c>
      <c r="CR12" s="2239" t="n">
        <v>0</v>
      </c>
      <c r="CS12" s="671" t="n">
        <v>2020</v>
      </c>
      <c r="CT12" s="674" t="n">
        <v>2020</v>
      </c>
      <c r="CU12" s="2239" t="n">
        <v>37</v>
      </c>
      <c r="CV12" s="2239" t="n"/>
      <c r="CW12" s="2239" t="n"/>
      <c r="CX12" s="2239" t="n">
        <v>0</v>
      </c>
      <c r="CY12" s="2239" t="n"/>
      <c r="CZ12" s="2239" t="n"/>
      <c r="DA12" s="2241" t="n">
        <v>0</v>
      </c>
      <c r="DB12" s="2241" t="n">
        <v>0</v>
      </c>
      <c r="DC12" s="2240" t="n">
        <v>0</v>
      </c>
      <c r="DD12" s="2240" t="n">
        <v>0</v>
      </c>
      <c r="DE12" s="2242" t="n">
        <v>0</v>
      </c>
      <c r="DF12" s="2242" t="n">
        <v>0</v>
      </c>
      <c r="DG12" s="2239" t="n">
        <v>0</v>
      </c>
      <c r="DH12" s="2239" t="n">
        <v>0</v>
      </c>
      <c r="DI12" s="2240" t="n">
        <v>0</v>
      </c>
      <c r="DJ12" s="2240" t="n">
        <v>0</v>
      </c>
      <c r="DK12" s="2239" t="n">
        <v>0</v>
      </c>
      <c r="DL12" s="2239" t="n">
        <v>0</v>
      </c>
      <c r="DM12" s="2239" t="n">
        <v>0</v>
      </c>
      <c r="DN12" s="2239" t="n">
        <v>0</v>
      </c>
      <c r="DO12" s="2239" t="n">
        <v>0</v>
      </c>
      <c r="DP12" s="2239" t="n">
        <v>0</v>
      </c>
      <c r="DQ12" s="2239" t="n">
        <v>0</v>
      </c>
      <c r="DR12" s="2239" t="n">
        <v>0</v>
      </c>
      <c r="DS12" s="671" t="n">
        <v>2020</v>
      </c>
      <c r="DT12" s="674" t="n">
        <v>2020</v>
      </c>
      <c r="DU12" s="2240" t="n">
        <v>25</v>
      </c>
      <c r="DV12" s="2240" t="n">
        <v>0</v>
      </c>
      <c r="DW12" s="2240" t="n">
        <v>1</v>
      </c>
      <c r="DX12" s="2240" t="n">
        <v>0</v>
      </c>
      <c r="DY12" s="2242" t="n">
        <v>0</v>
      </c>
      <c r="DZ12" s="2242" t="n">
        <v>0</v>
      </c>
      <c r="EA12" s="2239" t="n">
        <v>0</v>
      </c>
      <c r="EB12" s="2239" t="n">
        <v>0</v>
      </c>
      <c r="EC12" s="2240" t="n">
        <v>1</v>
      </c>
      <c r="ED12" s="2240" t="n">
        <v>0</v>
      </c>
      <c r="EE12" s="2239" t="n">
        <v>0</v>
      </c>
      <c r="EF12" s="2239" t="n">
        <v>0</v>
      </c>
      <c r="EG12" s="2239" t="n">
        <v>0</v>
      </c>
      <c r="EH12" s="2239" t="n">
        <v>0</v>
      </c>
      <c r="EI12" s="2239" t="n">
        <v>0</v>
      </c>
      <c r="EJ12" s="2239" t="n">
        <v>0</v>
      </c>
      <c r="EK12" s="2239" t="n">
        <v>0</v>
      </c>
      <c r="EL12" s="2239" t="n">
        <v>0</v>
      </c>
      <c r="EM12" s="2239" t="n">
        <v>0</v>
      </c>
      <c r="EN12" s="2239" t="n">
        <v>0</v>
      </c>
      <c r="EO12" s="2239" t="n">
        <v>0</v>
      </c>
      <c r="EP12" s="2239" t="n">
        <v>0</v>
      </c>
      <c r="EQ12" s="2239" t="n">
        <v>0</v>
      </c>
      <c r="ER12" s="2239" t="n">
        <v>0</v>
      </c>
      <c r="ES12" s="671" t="n">
        <v>2020</v>
      </c>
      <c r="ET12" s="674" t="n">
        <v>2020</v>
      </c>
      <c r="EU12" s="2239" t="n">
        <v>0</v>
      </c>
      <c r="EV12" s="2239" t="n">
        <v>0</v>
      </c>
      <c r="EW12" s="2239" t="n">
        <v>0</v>
      </c>
      <c r="EX12" s="2239" t="n">
        <v>0</v>
      </c>
      <c r="EY12" s="2242" t="n">
        <v>0</v>
      </c>
      <c r="EZ12" s="2242" t="n">
        <v>0</v>
      </c>
      <c r="FA12" s="2239" t="n">
        <v>0</v>
      </c>
      <c r="FB12" s="2239" t="n">
        <v>0</v>
      </c>
      <c r="FC12" s="2240" t="n">
        <v>0</v>
      </c>
      <c r="FD12" s="2240" t="n">
        <v>0</v>
      </c>
      <c r="FE12" s="2239" t="n">
        <v>11</v>
      </c>
      <c r="FF12" s="2239" t="n">
        <v>0</v>
      </c>
      <c r="FG12" s="2240" t="n">
        <v>4</v>
      </c>
      <c r="FH12" s="2243" t="n">
        <v>0</v>
      </c>
    </row>
    <row r="13" ht="20.1" customFormat="1" customHeight="1" s="675">
      <c r="A13" s="1213" t="n">
        <v>2021</v>
      </c>
      <c r="B13" s="2212" t="n"/>
      <c r="C13" s="2239" t="n">
        <v>54</v>
      </c>
      <c r="D13" s="2239" t="n">
        <v>31</v>
      </c>
      <c r="E13" s="2239" t="n">
        <v>23</v>
      </c>
      <c r="F13" s="2239" t="n">
        <v>0</v>
      </c>
      <c r="G13" s="2239" t="inlineStr">
        <is>
          <t>…</t>
        </is>
      </c>
      <c r="H13" s="2239" t="inlineStr">
        <is>
          <t>…</t>
        </is>
      </c>
      <c r="I13" s="2240" t="n">
        <v>27</v>
      </c>
      <c r="J13" s="2240" t="n">
        <v>0</v>
      </c>
      <c r="K13" s="2240" t="n">
        <v>18</v>
      </c>
      <c r="L13" s="2239" t="n">
        <v>0</v>
      </c>
      <c r="M13" s="2239" t="n">
        <v>0</v>
      </c>
      <c r="N13" s="2239" t="n">
        <v>0</v>
      </c>
      <c r="O13" s="2239" t="n">
        <v>0</v>
      </c>
      <c r="P13" s="2239" t="n">
        <v>0</v>
      </c>
      <c r="Q13" s="2239" t="n">
        <v>0</v>
      </c>
      <c r="R13" s="2239" t="n">
        <v>0</v>
      </c>
      <c r="S13" s="2239" t="n">
        <v>0</v>
      </c>
      <c r="T13" s="2239" t="n">
        <v>0</v>
      </c>
      <c r="U13" s="2239" t="n">
        <v>0</v>
      </c>
      <c r="V13" s="2239" t="n">
        <v>0</v>
      </c>
      <c r="W13" s="2239" t="n">
        <v>0</v>
      </c>
      <c r="X13" s="2239" t="n">
        <v>0</v>
      </c>
      <c r="Y13" s="2239" t="n">
        <v>0</v>
      </c>
      <c r="Z13" s="2239" t="n">
        <v>0</v>
      </c>
      <c r="AA13" s="2239" t="n">
        <v>0</v>
      </c>
      <c r="AB13" s="2239" t="n">
        <v>0</v>
      </c>
      <c r="AC13" s="2239" t="n">
        <v>0</v>
      </c>
      <c r="AD13" s="2239" t="n">
        <v>0</v>
      </c>
      <c r="AE13" s="2239" t="n">
        <v>0</v>
      </c>
      <c r="AF13" s="2239" t="n">
        <v>0</v>
      </c>
      <c r="AG13" s="2239" t="n">
        <v>0</v>
      </c>
      <c r="AH13" s="2239" t="n">
        <v>0</v>
      </c>
      <c r="AI13" s="2239" t="n">
        <v>0</v>
      </c>
      <c r="AJ13" s="2239" t="n">
        <v>0</v>
      </c>
      <c r="AK13" s="2239" t="n">
        <v>0</v>
      </c>
      <c r="AL13" s="2239" t="n">
        <v>0</v>
      </c>
      <c r="AM13" s="2239" t="n">
        <v>0</v>
      </c>
      <c r="AN13" s="2239" t="n">
        <v>0</v>
      </c>
      <c r="AO13" s="2241" t="n">
        <v>0</v>
      </c>
      <c r="AP13" s="2241" t="n">
        <v>0</v>
      </c>
      <c r="AQ13" s="671" t="n">
        <v>2021</v>
      </c>
      <c r="AR13" s="674" t="n">
        <v>2021</v>
      </c>
      <c r="AS13" s="2239" t="n">
        <v>54</v>
      </c>
      <c r="AT13" s="2239" t="n">
        <v>31</v>
      </c>
      <c r="AU13" s="2239" t="n">
        <v>23</v>
      </c>
      <c r="AV13" s="2239" t="n">
        <v>0</v>
      </c>
      <c r="AW13" s="2239" t="inlineStr">
        <is>
          <t>…</t>
        </is>
      </c>
      <c r="AX13" s="2239" t="inlineStr">
        <is>
          <t>…</t>
        </is>
      </c>
      <c r="AY13" s="2240" t="n">
        <v>27</v>
      </c>
      <c r="AZ13" s="2240" t="n">
        <v>0</v>
      </c>
      <c r="BA13" s="2240" t="n">
        <v>18</v>
      </c>
      <c r="BB13" s="2240" t="n">
        <v>0</v>
      </c>
      <c r="BC13" s="2241" t="n">
        <v>0</v>
      </c>
      <c r="BD13" s="2241" t="n">
        <v>0</v>
      </c>
      <c r="BE13" s="2242" t="n">
        <v>0</v>
      </c>
      <c r="BF13" s="2242" t="n">
        <v>0</v>
      </c>
      <c r="BG13" s="2242" t="n">
        <v>0</v>
      </c>
      <c r="BH13" s="2242" t="n">
        <v>0</v>
      </c>
      <c r="BI13" s="2242" t="n">
        <v>0</v>
      </c>
      <c r="BJ13" s="2242" t="n">
        <v>0</v>
      </c>
      <c r="BK13" s="2242" t="n">
        <v>0</v>
      </c>
      <c r="BL13" s="2242" t="n">
        <v>0</v>
      </c>
      <c r="BM13" s="2242" t="n">
        <v>0</v>
      </c>
      <c r="BN13" s="2242" t="n">
        <v>0</v>
      </c>
      <c r="BO13" s="2240" t="n">
        <v>0</v>
      </c>
      <c r="BP13" s="2240" t="n">
        <v>0</v>
      </c>
      <c r="BQ13" s="671" t="n">
        <v>2021</v>
      </c>
      <c r="BR13" s="674" t="n">
        <v>2021</v>
      </c>
      <c r="BS13" s="2240" t="n">
        <v>0</v>
      </c>
      <c r="BT13" s="2240" t="n">
        <v>0</v>
      </c>
      <c r="BU13" s="2240" t="n">
        <v>2</v>
      </c>
      <c r="BV13" s="2240" t="n">
        <v>0</v>
      </c>
      <c r="BW13" s="2239" t="n">
        <v>0</v>
      </c>
      <c r="BX13" s="2239" t="n">
        <v>0</v>
      </c>
      <c r="BY13" s="2239" t="n">
        <v>0</v>
      </c>
      <c r="BZ13" s="2239" t="n">
        <v>0</v>
      </c>
      <c r="CA13" s="2242" t="n">
        <v>0</v>
      </c>
      <c r="CB13" s="2242" t="n">
        <v>0</v>
      </c>
      <c r="CC13" s="2239" t="n">
        <v>0</v>
      </c>
      <c r="CD13" s="2239" t="n">
        <v>0</v>
      </c>
      <c r="CE13" s="2239" t="n">
        <v>0</v>
      </c>
      <c r="CF13" s="2239" t="n">
        <v>0</v>
      </c>
      <c r="CG13" s="2239" t="n">
        <v>0</v>
      </c>
      <c r="CH13" s="2239" t="n">
        <v>0</v>
      </c>
      <c r="CI13" s="2240" t="n">
        <v>0</v>
      </c>
      <c r="CJ13" s="2240" t="n">
        <v>0</v>
      </c>
      <c r="CK13" s="2240" t="n">
        <v>2</v>
      </c>
      <c r="CL13" s="2240" t="n">
        <v>0</v>
      </c>
      <c r="CM13" s="2239" t="n">
        <v>0</v>
      </c>
      <c r="CN13" s="2239" t="n">
        <v>0</v>
      </c>
      <c r="CO13" s="2239" t="n">
        <v>4</v>
      </c>
      <c r="CP13" s="2239" t="n">
        <v>0</v>
      </c>
      <c r="CQ13" s="2239" t="n">
        <v>0</v>
      </c>
      <c r="CR13" s="2239" t="n">
        <v>0</v>
      </c>
      <c r="CS13" s="671" t="n">
        <v>2021</v>
      </c>
      <c r="CT13" s="674" t="n">
        <v>2021</v>
      </c>
      <c r="CU13" s="2239" t="n">
        <v>27</v>
      </c>
      <c r="CV13" s="2239" t="n"/>
      <c r="CW13" s="2239" t="n"/>
      <c r="CX13" s="2239" t="n">
        <v>0</v>
      </c>
      <c r="CY13" s="2239" t="n"/>
      <c r="CZ13" s="2239" t="n"/>
      <c r="DA13" s="2241" t="n">
        <v>0</v>
      </c>
      <c r="DB13" s="2241" t="n">
        <v>0</v>
      </c>
      <c r="DC13" s="2240" t="n">
        <v>0</v>
      </c>
      <c r="DD13" s="2240" t="n">
        <v>0</v>
      </c>
      <c r="DE13" s="2242" t="n">
        <v>0</v>
      </c>
      <c r="DF13" s="2242" t="n">
        <v>0</v>
      </c>
      <c r="DG13" s="2239" t="n">
        <v>5</v>
      </c>
      <c r="DH13" s="2239" t="n">
        <v>0</v>
      </c>
      <c r="DI13" s="2240" t="n">
        <v>0</v>
      </c>
      <c r="DJ13" s="2240" t="n">
        <v>0</v>
      </c>
      <c r="DK13" s="2239" t="n">
        <v>0</v>
      </c>
      <c r="DL13" s="2239" t="n">
        <v>0</v>
      </c>
      <c r="DM13" s="2239" t="n">
        <v>0</v>
      </c>
      <c r="DN13" s="2239" t="n">
        <v>0</v>
      </c>
      <c r="DO13" s="2239" t="n">
        <v>0</v>
      </c>
      <c r="DP13" s="2239" t="n">
        <v>0</v>
      </c>
      <c r="DQ13" s="2239" t="n">
        <v>0</v>
      </c>
      <c r="DR13" s="2239" t="n">
        <v>0</v>
      </c>
      <c r="DS13" s="671" t="n">
        <v>2021</v>
      </c>
      <c r="DT13" s="674" t="n">
        <v>2021</v>
      </c>
      <c r="DU13" s="2240" t="n">
        <v>19</v>
      </c>
      <c r="DV13" s="2240" t="n">
        <v>0</v>
      </c>
      <c r="DW13" s="2240" t="n">
        <v>0</v>
      </c>
      <c r="DX13" s="2240" t="n">
        <v>0</v>
      </c>
      <c r="DY13" s="2242" t="n">
        <v>0</v>
      </c>
      <c r="DZ13" s="2242" t="n">
        <v>0</v>
      </c>
      <c r="EA13" s="2239" t="n">
        <v>0</v>
      </c>
      <c r="EB13" s="2239" t="n">
        <v>0</v>
      </c>
      <c r="EC13" s="2240" t="n">
        <v>0</v>
      </c>
      <c r="ED13" s="2240" t="n">
        <v>0</v>
      </c>
      <c r="EE13" s="2239" t="n">
        <v>0</v>
      </c>
      <c r="EF13" s="2239" t="n">
        <v>0</v>
      </c>
      <c r="EG13" s="2239" t="n">
        <v>0</v>
      </c>
      <c r="EH13" s="2239" t="n">
        <v>0</v>
      </c>
      <c r="EI13" s="2239" t="n">
        <v>0</v>
      </c>
      <c r="EJ13" s="2239" t="n">
        <v>0</v>
      </c>
      <c r="EK13" s="2239" t="n">
        <v>0</v>
      </c>
      <c r="EL13" s="2239" t="n">
        <v>0</v>
      </c>
      <c r="EM13" s="2239" t="n">
        <v>0</v>
      </c>
      <c r="EN13" s="2239" t="n">
        <v>0</v>
      </c>
      <c r="EO13" s="2239" t="n">
        <v>0</v>
      </c>
      <c r="EP13" s="2239" t="n">
        <v>0</v>
      </c>
      <c r="EQ13" s="2239" t="n">
        <v>0</v>
      </c>
      <c r="ER13" s="2239" t="n">
        <v>0</v>
      </c>
      <c r="ES13" s="671" t="n">
        <v>2021</v>
      </c>
      <c r="ET13" s="674" t="n">
        <v>2021</v>
      </c>
      <c r="EU13" s="2239" t="n">
        <v>0</v>
      </c>
      <c r="EV13" s="2239" t="n">
        <v>0</v>
      </c>
      <c r="EW13" s="2239" t="n">
        <v>0</v>
      </c>
      <c r="EX13" s="2239" t="n">
        <v>0</v>
      </c>
      <c r="EY13" s="2242" t="n">
        <v>0</v>
      </c>
      <c r="EZ13" s="2242" t="n">
        <v>0</v>
      </c>
      <c r="FA13" s="2239" t="n">
        <v>2</v>
      </c>
      <c r="FB13" s="2239" t="n">
        <v>0</v>
      </c>
      <c r="FC13" s="2240" t="n">
        <v>0</v>
      </c>
      <c r="FD13" s="2240" t="n">
        <v>0</v>
      </c>
      <c r="FE13" s="2239" t="n">
        <v>0</v>
      </c>
      <c r="FF13" s="2239" t="n">
        <v>0</v>
      </c>
      <c r="FG13" s="2240" t="n">
        <v>0</v>
      </c>
      <c r="FH13" s="2243" t="n">
        <v>0</v>
      </c>
    </row>
    <row r="14" ht="20.1" customFormat="1" customHeight="1" s="675">
      <c r="A14" s="1213" t="n">
        <v>2022</v>
      </c>
      <c r="B14" s="2212" t="n"/>
      <c r="C14" s="2239" t="n">
        <v>27</v>
      </c>
      <c r="D14" s="2239" t="n">
        <v>13</v>
      </c>
      <c r="E14" s="2239" t="n">
        <v>15</v>
      </c>
      <c r="F14" s="2239" t="n">
        <v>0</v>
      </c>
      <c r="G14" s="2239" t="inlineStr">
        <is>
          <t>…</t>
        </is>
      </c>
      <c r="H14" s="2239" t="inlineStr">
        <is>
          <t>…</t>
        </is>
      </c>
      <c r="I14" s="2240" t="n">
        <v>27</v>
      </c>
      <c r="J14" s="2240" t="n">
        <v>0</v>
      </c>
      <c r="K14" s="2240" t="n">
        <v>19</v>
      </c>
      <c r="L14" s="2239" t="n">
        <v>0</v>
      </c>
      <c r="M14" s="2239" t="n">
        <v>0</v>
      </c>
      <c r="N14" s="2239" t="n">
        <v>0</v>
      </c>
      <c r="O14" s="2239" t="n">
        <v>0</v>
      </c>
      <c r="P14" s="2239" t="n">
        <v>0</v>
      </c>
      <c r="Q14" s="2239" t="n">
        <v>0</v>
      </c>
      <c r="R14" s="2239" t="n">
        <v>0</v>
      </c>
      <c r="S14" s="2239" t="n">
        <v>0</v>
      </c>
      <c r="T14" s="2239" t="n">
        <v>0</v>
      </c>
      <c r="U14" s="2239" t="n">
        <v>0</v>
      </c>
      <c r="V14" s="2239" t="n">
        <v>0</v>
      </c>
      <c r="W14" s="2239" t="n">
        <v>0</v>
      </c>
      <c r="X14" s="2239" t="n">
        <v>0</v>
      </c>
      <c r="Y14" s="2239" t="n">
        <v>0</v>
      </c>
      <c r="Z14" s="2239" t="n">
        <v>0</v>
      </c>
      <c r="AA14" s="2239" t="n">
        <v>0</v>
      </c>
      <c r="AB14" s="2239" t="n">
        <v>0</v>
      </c>
      <c r="AC14" s="2239" t="n">
        <v>0</v>
      </c>
      <c r="AD14" s="2239" t="n">
        <v>0</v>
      </c>
      <c r="AE14" s="2239" t="n">
        <v>0</v>
      </c>
      <c r="AF14" s="2239" t="n">
        <v>0</v>
      </c>
      <c r="AG14" s="2239" t="n">
        <v>0</v>
      </c>
      <c r="AH14" s="2239" t="n">
        <v>0</v>
      </c>
      <c r="AI14" s="2239" t="n">
        <v>0</v>
      </c>
      <c r="AJ14" s="2239" t="n">
        <v>0</v>
      </c>
      <c r="AK14" s="2239" t="n">
        <v>0</v>
      </c>
      <c r="AL14" s="2239" t="n">
        <v>0</v>
      </c>
      <c r="AM14" s="2239" t="n">
        <v>0</v>
      </c>
      <c r="AN14" s="2239" t="n">
        <v>0</v>
      </c>
      <c r="AO14" s="2241" t="n">
        <v>0</v>
      </c>
      <c r="AP14" s="2241" t="n">
        <v>0</v>
      </c>
      <c r="AQ14" s="671" t="n">
        <v>2022</v>
      </c>
      <c r="AR14" s="674" t="n">
        <v>2022</v>
      </c>
      <c r="AS14" s="2239" t="n">
        <v>27</v>
      </c>
      <c r="AT14" s="2239" t="n">
        <v>13</v>
      </c>
      <c r="AU14" s="2239" t="n">
        <v>15</v>
      </c>
      <c r="AV14" s="2239" t="n">
        <v>0</v>
      </c>
      <c r="AW14" s="2239" t="inlineStr">
        <is>
          <t>…</t>
        </is>
      </c>
      <c r="AX14" s="2239" t="inlineStr">
        <is>
          <t>…</t>
        </is>
      </c>
      <c r="AY14" s="2240" t="n">
        <v>27</v>
      </c>
      <c r="AZ14" s="2240" t="n">
        <v>0</v>
      </c>
      <c r="BA14" s="2240" t="n">
        <v>19</v>
      </c>
      <c r="BB14" s="2240" t="n">
        <v>0</v>
      </c>
      <c r="BC14" s="2241" t="n">
        <v>0</v>
      </c>
      <c r="BD14" s="2241" t="n">
        <v>0</v>
      </c>
      <c r="BE14" s="2242" t="n">
        <v>0</v>
      </c>
      <c r="BF14" s="2242" t="n">
        <v>0</v>
      </c>
      <c r="BG14" s="2242" t="n">
        <v>0</v>
      </c>
      <c r="BH14" s="2242" t="n">
        <v>0</v>
      </c>
      <c r="BI14" s="2242" t="n">
        <v>0</v>
      </c>
      <c r="BJ14" s="2242" t="n">
        <v>0</v>
      </c>
      <c r="BK14" s="2242" t="n">
        <v>0</v>
      </c>
      <c r="BL14" s="2242" t="n">
        <v>0</v>
      </c>
      <c r="BM14" s="2242" t="n">
        <v>0</v>
      </c>
      <c r="BN14" s="2242" t="n">
        <v>0</v>
      </c>
      <c r="BO14" s="2240" t="n">
        <v>1</v>
      </c>
      <c r="BP14" s="2240" t="n">
        <v>0</v>
      </c>
      <c r="BQ14" s="671" t="n">
        <v>2022</v>
      </c>
      <c r="BR14" s="674" t="n">
        <v>2022</v>
      </c>
      <c r="BS14" s="2240" t="n">
        <v>0</v>
      </c>
      <c r="BT14" s="2240" t="n">
        <v>0</v>
      </c>
      <c r="BU14" s="2240" t="n">
        <v>1</v>
      </c>
      <c r="BV14" s="2240" t="n">
        <v>0</v>
      </c>
      <c r="BW14" s="2239" t="n">
        <v>0</v>
      </c>
      <c r="BX14" s="2239" t="n">
        <v>0</v>
      </c>
      <c r="BY14" s="2239" t="n">
        <v>0</v>
      </c>
      <c r="BZ14" s="2239" t="n">
        <v>0</v>
      </c>
      <c r="CA14" s="2242" t="n">
        <v>0</v>
      </c>
      <c r="CB14" s="2242" t="n">
        <v>0</v>
      </c>
      <c r="CC14" s="2239" t="n">
        <v>1</v>
      </c>
      <c r="CD14" s="2239" t="n">
        <v>0</v>
      </c>
      <c r="CE14" s="2239" t="n">
        <v>0</v>
      </c>
      <c r="CF14" s="2239" t="n">
        <v>0</v>
      </c>
      <c r="CG14" s="2239" t="n">
        <v>0</v>
      </c>
      <c r="CH14" s="2239" t="n">
        <v>0</v>
      </c>
      <c r="CI14" s="2240" t="n">
        <v>0</v>
      </c>
      <c r="CJ14" s="2240" t="n">
        <v>0</v>
      </c>
      <c r="CK14" s="2240" t="n">
        <v>0</v>
      </c>
      <c r="CL14" s="2240" t="n">
        <v>0</v>
      </c>
      <c r="CM14" s="2239" t="n">
        <v>0</v>
      </c>
      <c r="CN14" s="2239" t="n">
        <v>0</v>
      </c>
      <c r="CO14" s="2239" t="n">
        <v>6</v>
      </c>
      <c r="CP14" s="2239" t="n">
        <v>0</v>
      </c>
      <c r="CQ14" s="2239" t="n">
        <v>1</v>
      </c>
      <c r="CR14" s="2239" t="n">
        <v>0</v>
      </c>
      <c r="CS14" s="671" t="n">
        <v>2022</v>
      </c>
      <c r="CT14" s="674" t="n">
        <v>2022</v>
      </c>
      <c r="CU14" s="2239" t="n">
        <v>26</v>
      </c>
      <c r="CV14" s="2239" t="n">
        <v>14</v>
      </c>
      <c r="CW14" s="2239" t="n">
        <v>12</v>
      </c>
      <c r="CX14" s="2239" t="n">
        <v>0</v>
      </c>
      <c r="CY14" s="2239" t="n">
        <v>0</v>
      </c>
      <c r="CZ14" s="2239" t="n">
        <v>0</v>
      </c>
      <c r="DA14" s="2241" t="n">
        <v>0</v>
      </c>
      <c r="DB14" s="2241" t="n">
        <v>0</v>
      </c>
      <c r="DC14" s="2240" t="n">
        <v>0</v>
      </c>
      <c r="DD14" s="2240" t="n">
        <v>0</v>
      </c>
      <c r="DE14" s="2242" t="n">
        <v>0</v>
      </c>
      <c r="DF14" s="2242" t="n">
        <v>0</v>
      </c>
      <c r="DG14" s="2239" t="n">
        <v>7</v>
      </c>
      <c r="DH14" s="2239" t="n">
        <v>0</v>
      </c>
      <c r="DI14" s="2240" t="n">
        <v>0</v>
      </c>
      <c r="DJ14" s="2240" t="n">
        <v>0</v>
      </c>
      <c r="DK14" s="2239" t="n">
        <v>0</v>
      </c>
      <c r="DL14" s="2239" t="n">
        <v>0</v>
      </c>
      <c r="DM14" s="2239" t="n">
        <v>0</v>
      </c>
      <c r="DN14" s="2239" t="n">
        <v>0</v>
      </c>
      <c r="DO14" s="2239" t="n">
        <v>0</v>
      </c>
      <c r="DP14" s="2239" t="n">
        <v>0</v>
      </c>
      <c r="DQ14" s="2239" t="n">
        <v>0</v>
      </c>
      <c r="DR14" s="2239" t="n">
        <v>0</v>
      </c>
      <c r="DS14" s="671" t="n">
        <v>2022</v>
      </c>
      <c r="DT14" s="674" t="n">
        <v>2022</v>
      </c>
      <c r="DU14" s="2240" t="n">
        <v>22</v>
      </c>
      <c r="DV14" s="2240" t="n">
        <v>0</v>
      </c>
      <c r="DW14" s="2240" t="n">
        <v>1</v>
      </c>
      <c r="DX14" s="2240" t="n">
        <v>0</v>
      </c>
      <c r="DY14" s="2242" t="n">
        <v>0</v>
      </c>
      <c r="DZ14" s="2242" t="n">
        <v>0</v>
      </c>
      <c r="EA14" s="2239" t="n">
        <v>0</v>
      </c>
      <c r="EB14" s="2239" t="n">
        <v>0</v>
      </c>
      <c r="EC14" s="2240" t="n">
        <v>3</v>
      </c>
      <c r="ED14" s="2240" t="n">
        <v>0</v>
      </c>
      <c r="EE14" s="2239" t="n">
        <v>0</v>
      </c>
      <c r="EF14" s="2239" t="n">
        <v>0</v>
      </c>
      <c r="EG14" s="2239" t="n">
        <v>0</v>
      </c>
      <c r="EH14" s="2239" t="n">
        <v>0</v>
      </c>
      <c r="EI14" s="2239" t="n">
        <v>0</v>
      </c>
      <c r="EJ14" s="2239" t="n">
        <v>0</v>
      </c>
      <c r="EK14" s="2239" t="n">
        <v>0</v>
      </c>
      <c r="EL14" s="2239" t="n">
        <v>0</v>
      </c>
      <c r="EM14" s="2239" t="n">
        <v>0</v>
      </c>
      <c r="EN14" s="2239" t="n">
        <v>0</v>
      </c>
      <c r="EO14" s="2239" t="n">
        <v>0</v>
      </c>
      <c r="EP14" s="2239" t="n">
        <v>0</v>
      </c>
      <c r="EQ14" s="2239" t="n">
        <v>0</v>
      </c>
      <c r="ER14" s="2239" t="n">
        <v>0</v>
      </c>
      <c r="ES14" s="671" t="n">
        <v>2022</v>
      </c>
      <c r="ET14" s="674" t="n">
        <v>2022</v>
      </c>
      <c r="EU14" s="2239" t="n">
        <v>0</v>
      </c>
      <c r="EV14" s="2239" t="n">
        <v>0</v>
      </c>
      <c r="EW14" s="2239" t="n">
        <v>0</v>
      </c>
      <c r="EX14" s="2239" t="n">
        <v>0</v>
      </c>
      <c r="EY14" s="2242" t="n">
        <v>0</v>
      </c>
      <c r="EZ14" s="2242" t="n">
        <v>0</v>
      </c>
      <c r="FA14" s="2239" t="n">
        <v>0</v>
      </c>
      <c r="FB14" s="2239" t="n">
        <v>0</v>
      </c>
      <c r="FC14" s="2240" t="n">
        <v>0</v>
      </c>
      <c r="FD14" s="2240" t="n">
        <v>0</v>
      </c>
      <c r="FE14" s="2239" t="n">
        <v>0</v>
      </c>
      <c r="FF14" s="2239" t="n">
        <v>0</v>
      </c>
      <c r="FG14" s="2240" t="n">
        <v>0</v>
      </c>
      <c r="FH14" s="2240" t="n">
        <v>0</v>
      </c>
    </row>
    <row r="15" ht="20.1" customFormat="1" customHeight="1" s="683">
      <c r="A15" s="1213" t="n">
        <v>2023</v>
      </c>
      <c r="B15" s="2212" t="n"/>
      <c r="C15" s="2239" t="n">
        <v>19</v>
      </c>
      <c r="D15" s="2244" t="n">
        <v>10</v>
      </c>
      <c r="E15" s="2244" t="n">
        <v>9</v>
      </c>
      <c r="F15" s="2239">
        <f>SUM(J15,L15,N15,P15,R15,T15,V15,X15,Z15,AD15,AF15,AH15,AJ15,AL15,AN15,AP15,AR15,AT15,AV15,AX15,AZ15,BB15,)</f>
        <v/>
      </c>
      <c r="G15" s="2244">
        <f>SUM(G17:G24)</f>
        <v/>
      </c>
      <c r="H15" s="2244">
        <f>SUM(H17:H24)</f>
        <v/>
      </c>
      <c r="I15" s="2245" t="n">
        <v>27</v>
      </c>
      <c r="J15" s="2245">
        <f>SUM(J17:J24)</f>
        <v/>
      </c>
      <c r="K15" s="2245" t="n">
        <v>11</v>
      </c>
      <c r="L15" s="2245">
        <f>SUM(L17:L24)</f>
        <v/>
      </c>
      <c r="M15" s="2245">
        <f>SUM(M17:M24)</f>
        <v/>
      </c>
      <c r="N15" s="2245">
        <f>SUM(N17:N24)</f>
        <v/>
      </c>
      <c r="O15" s="2245">
        <f>SUM(O17:O24)</f>
        <v/>
      </c>
      <c r="P15" s="2245">
        <f>SUM(P17:P24)</f>
        <v/>
      </c>
      <c r="Q15" s="2245">
        <f>SUM(Q17:Q24)</f>
        <v/>
      </c>
      <c r="R15" s="2245">
        <f>SUM(R17:R24)</f>
        <v/>
      </c>
      <c r="S15" s="2245">
        <f>SUM(S17:S24)</f>
        <v/>
      </c>
      <c r="T15" s="2245">
        <f>SUM(T17:T24)</f>
        <v/>
      </c>
      <c r="U15" s="2245">
        <f>SUM(U17:U24)</f>
        <v/>
      </c>
      <c r="V15" s="2245">
        <f>SUM(V17:V24)</f>
        <v/>
      </c>
      <c r="W15" s="2245">
        <f>SUM(W17:W24)</f>
        <v/>
      </c>
      <c r="X15" s="2245">
        <f>SUM(X17:X24)</f>
        <v/>
      </c>
      <c r="Y15" s="2245">
        <f>SUM(Y17:Y24)</f>
        <v/>
      </c>
      <c r="Z15" s="2245">
        <f>SUM(Z17:Z24)</f>
        <v/>
      </c>
      <c r="AA15" s="2245">
        <f>SUM(AA17:AA24)</f>
        <v/>
      </c>
      <c r="AB15" s="2245">
        <f>SUM(AB17:AB24)</f>
        <v/>
      </c>
      <c r="AC15" s="2245">
        <f>SUM(AC17:AC24)</f>
        <v/>
      </c>
      <c r="AD15" s="2245">
        <f>SUM(AD17:AD24)</f>
        <v/>
      </c>
      <c r="AE15" s="2245">
        <f>SUM(AE17:AE24)</f>
        <v/>
      </c>
      <c r="AF15" s="2245">
        <f>SUM(AF17:AF24)</f>
        <v/>
      </c>
      <c r="AG15" s="2245">
        <f>SUM(AG17:AG24)</f>
        <v/>
      </c>
      <c r="AH15" s="2245">
        <f>SUM(AH17:AH24)</f>
        <v/>
      </c>
      <c r="AI15" s="2245">
        <f>SUM(AI17:AI24)</f>
        <v/>
      </c>
      <c r="AJ15" s="2245">
        <f>SUM(AJ17:AJ24)</f>
        <v/>
      </c>
      <c r="AK15" s="2245">
        <f>SUM(AK17:AK24)</f>
        <v/>
      </c>
      <c r="AL15" s="2245">
        <f>SUM(AL17:AL24)</f>
        <v/>
      </c>
      <c r="AM15" s="2245">
        <f>SUM(AM17:AM24)</f>
        <v/>
      </c>
      <c r="AN15" s="2245">
        <f>SUM(AN17:AN24)</f>
        <v/>
      </c>
      <c r="AO15" s="2245">
        <f>SUM(AO17:AO24)</f>
        <v/>
      </c>
      <c r="AP15" s="2245">
        <f>SUM(AP17:AP24)</f>
        <v/>
      </c>
      <c r="AQ15" s="671" t="n">
        <v>2023</v>
      </c>
      <c r="AR15" s="674" t="n">
        <v>2023</v>
      </c>
      <c r="AS15" s="2239" t="n">
        <v>19</v>
      </c>
      <c r="AT15" s="2244" t="n">
        <v>10</v>
      </c>
      <c r="AU15" s="2244" t="n">
        <v>9</v>
      </c>
      <c r="AV15" s="2239">
        <f>SUM(AZ15,BB15,BD15,BF15,BH15,BJ15,BL15,BN15,BP15,BT15,BV15,BX15,BZ15,CB15,CD15,CF15,CH15,CJ15,CL15,CN15,CP15,CR15,)</f>
        <v/>
      </c>
      <c r="AW15" s="2244">
        <f>SUM(AW17:AW24)</f>
        <v/>
      </c>
      <c r="AX15" s="2244">
        <f>SUM(AX17:AX24)</f>
        <v/>
      </c>
      <c r="AY15" s="2245">
        <f>SUM(AY17:AY24)</f>
        <v/>
      </c>
      <c r="AZ15" s="2245">
        <f>SUM(AZ17:AZ24)</f>
        <v/>
      </c>
      <c r="BA15" s="2245" t="n">
        <v>11</v>
      </c>
      <c r="BB15" s="2245">
        <f>SUM(BB17:BB24)</f>
        <v/>
      </c>
      <c r="BC15" s="2246">
        <f>SUM(BC17:BC24)</f>
        <v/>
      </c>
      <c r="BD15" s="2246">
        <f>SUM(BD17:BD24)</f>
        <v/>
      </c>
      <c r="BE15" s="2245">
        <f>SUM(BE17:BE24)</f>
        <v/>
      </c>
      <c r="BF15" s="2245">
        <f>SUM(BF17:BF24)</f>
        <v/>
      </c>
      <c r="BG15" s="2245">
        <f>SUM(BG17:BG24)</f>
        <v/>
      </c>
      <c r="BH15" s="2245">
        <f>SUM(BH17:BH24)</f>
        <v/>
      </c>
      <c r="BI15" s="2245">
        <f>SUM(BI17:BI24)</f>
        <v/>
      </c>
      <c r="BJ15" s="2245">
        <f>SUM(BJ17:BJ24)</f>
        <v/>
      </c>
      <c r="BK15" s="2245">
        <f>SUM(BK17:BK24)</f>
        <v/>
      </c>
      <c r="BL15" s="2245">
        <f>SUM(BL17:BL24)</f>
        <v/>
      </c>
      <c r="BM15" s="2245">
        <f>SUM(BM17:BM24)</f>
        <v/>
      </c>
      <c r="BN15" s="2245">
        <f>SUM(BN17:BN24)</f>
        <v/>
      </c>
      <c r="BO15" s="2245">
        <f>SUM(BO17:BO24)</f>
        <v/>
      </c>
      <c r="BP15" s="2247">
        <f>SUM(BP17:BP24)</f>
        <v/>
      </c>
      <c r="BQ15" s="671" t="n">
        <v>2023</v>
      </c>
      <c r="BR15" s="674" t="n">
        <v>2023</v>
      </c>
      <c r="BS15" s="2246">
        <f>SUM(BS17:BS24)</f>
        <v/>
      </c>
      <c r="BT15" s="2246">
        <f>SUM(BT17:BT24)</f>
        <v/>
      </c>
      <c r="BU15" s="2245" t="n">
        <v>4</v>
      </c>
      <c r="BV15" s="2245">
        <f>SUM(BV17:BV24)</f>
        <v/>
      </c>
      <c r="BW15" s="2246">
        <f>SUM(BW17:BW24)</f>
        <v/>
      </c>
      <c r="BX15" s="2246">
        <f>SUM(BX17:BX24)</f>
        <v/>
      </c>
      <c r="BY15" s="2246">
        <f>SUM(BY17:BY24)</f>
        <v/>
      </c>
      <c r="BZ15" s="2246">
        <f>SUM(BZ17:BZ24)</f>
        <v/>
      </c>
      <c r="CA15" s="2246">
        <f>SUM(CA17:CA24)</f>
        <v/>
      </c>
      <c r="CB15" s="2246">
        <f>SUM(CB17:CB24)</f>
        <v/>
      </c>
      <c r="CC15" s="2246">
        <f>SUM(CC17:CC24)</f>
        <v/>
      </c>
      <c r="CD15" s="2246">
        <f>SUM(CD17:CD24)</f>
        <v/>
      </c>
      <c r="CE15" s="2246">
        <f>SUM(CE17:CE24)</f>
        <v/>
      </c>
      <c r="CF15" s="2246">
        <f>SUM(CF17:CF24)</f>
        <v/>
      </c>
      <c r="CG15" s="2246">
        <f>SUM(CG17:CG24)</f>
        <v/>
      </c>
      <c r="CH15" s="2246">
        <f>SUM(CH17:CH24)</f>
        <v/>
      </c>
      <c r="CI15" s="2246">
        <f>SUM(CI17:CI24)</f>
        <v/>
      </c>
      <c r="CJ15" s="2246">
        <f>SUM(CJ17:CJ24)</f>
        <v/>
      </c>
      <c r="CK15" s="2246">
        <f>SUM(CK17:CK24)</f>
        <v/>
      </c>
      <c r="CL15" s="2246">
        <f>SUM(CL17:CL24)</f>
        <v/>
      </c>
      <c r="CM15" s="2246">
        <f>SUM(CM17:CM24)</f>
        <v/>
      </c>
      <c r="CN15" s="2246">
        <f>SUM(CN17:CN24)</f>
        <v/>
      </c>
      <c r="CO15" s="2246" t="n">
        <v>3</v>
      </c>
      <c r="CP15" s="2246">
        <f>SUM(CP17:CP24)</f>
        <v/>
      </c>
      <c r="CQ15" s="2246">
        <f>SUM(CQ17:CQ24)</f>
        <v/>
      </c>
      <c r="CR15" s="2246">
        <f>SUM(CR17:CR24)</f>
        <v/>
      </c>
      <c r="CS15" s="671" t="n">
        <v>2023</v>
      </c>
      <c r="CT15" s="674" t="n">
        <v>2023</v>
      </c>
      <c r="CU15" s="2239" t="n">
        <v>40</v>
      </c>
      <c r="CV15" s="2245" t="n">
        <v>21</v>
      </c>
      <c r="CW15" s="2245" t="n">
        <v>19</v>
      </c>
      <c r="CX15" s="2239">
        <f>SUM(DB15,DD15,DF15,DH15,DJ15,DL15,DN15,DP15,DR15,DV15,DX15,DZ15,EB15,ED15,EF15,EH15,EJ15,EL15,EN15,EP15,ER15,EV15,EX15,EZ15,FB15,FD15,FF15)</f>
        <v/>
      </c>
      <c r="CY15" s="2245">
        <f>SUM(CY17:CY24)</f>
        <v/>
      </c>
      <c r="CZ15" s="2245">
        <f>SUM(CZ17:CZ24)</f>
        <v/>
      </c>
      <c r="DA15" s="2246">
        <f>SUM(DA17:DA24)</f>
        <v/>
      </c>
      <c r="DB15" s="2246">
        <f>SUM(DB17:DB24)</f>
        <v/>
      </c>
      <c r="DC15" s="2245">
        <f>SUM(DC17:DC24)</f>
        <v/>
      </c>
      <c r="DD15" s="2245">
        <f>SUM(DD17:DD24)</f>
        <v/>
      </c>
      <c r="DE15" s="2245">
        <f>SUM(DE17:DE24)</f>
        <v/>
      </c>
      <c r="DF15" s="2245">
        <f>SUM(DF17:DF24)</f>
        <v/>
      </c>
      <c r="DG15" s="2245" t="n">
        <v>6</v>
      </c>
      <c r="DH15" s="2245">
        <f>SUM(DH17:DH24)</f>
        <v/>
      </c>
      <c r="DI15" s="2245">
        <f>SUM(DI17:DI24)</f>
        <v/>
      </c>
      <c r="DJ15" s="2245">
        <f>SUM(DJ17:DJ24)</f>
        <v/>
      </c>
      <c r="DK15" s="2245">
        <f>SUM(DK17:DK24)</f>
        <v/>
      </c>
      <c r="DL15" s="2245">
        <f>SUM(DL17:DL24)</f>
        <v/>
      </c>
      <c r="DM15" s="2245">
        <f>SUM(DM17:DM24)</f>
        <v/>
      </c>
      <c r="DN15" s="2245">
        <f>SUM(DN17:DN24)</f>
        <v/>
      </c>
      <c r="DO15" s="2245">
        <f>SUM(DO17:DO24)</f>
        <v/>
      </c>
      <c r="DP15" s="2245">
        <f>SUM(DP17:DP24)</f>
        <v/>
      </c>
      <c r="DQ15" s="2245">
        <f>SUM(DQ17:DQ24)</f>
        <v/>
      </c>
      <c r="DR15" s="2245">
        <f>SUM(DR17:DR24)</f>
        <v/>
      </c>
      <c r="DS15" s="671" t="n">
        <v>2023</v>
      </c>
      <c r="DT15" s="674" t="n">
        <v>2023</v>
      </c>
      <c r="DU15" s="2245" t="n">
        <v>33</v>
      </c>
      <c r="DV15" s="2245">
        <f>SUM(DV17:DV24)</f>
        <v/>
      </c>
      <c r="DW15" s="2245">
        <f>SUM(DW17:DW24)</f>
        <v/>
      </c>
      <c r="DX15" s="2245">
        <f>SUM(DX17:DX24)</f>
        <v/>
      </c>
      <c r="DY15" s="2245">
        <f>SUM(DY17:DY24)</f>
        <v/>
      </c>
      <c r="DZ15" s="2245">
        <f>SUM(DZ17:DZ24)</f>
        <v/>
      </c>
      <c r="EA15" s="2245">
        <f>SUM(EA17:EA24)</f>
        <v/>
      </c>
      <c r="EB15" s="2245">
        <f>SUM(EB17:EB24)</f>
        <v/>
      </c>
      <c r="EC15" s="2245">
        <f>SUM(EC17:EC24)</f>
        <v/>
      </c>
      <c r="ED15" s="2245">
        <f>SUM(ED17:ED24)</f>
        <v/>
      </c>
      <c r="EE15" s="2245">
        <f>SUM(EE17:EE24)</f>
        <v/>
      </c>
      <c r="EF15" s="2245">
        <f>SUM(EF17:EF24)</f>
        <v/>
      </c>
      <c r="EG15" s="2245">
        <f>SUM(EG17:EG24)</f>
        <v/>
      </c>
      <c r="EH15" s="2245">
        <f>SUM(EH17:EH24)</f>
        <v/>
      </c>
      <c r="EI15" s="2245">
        <f>SUM(EI17:EI24)</f>
        <v/>
      </c>
      <c r="EJ15" s="2245">
        <f>SUM(EJ17:EJ24)</f>
        <v/>
      </c>
      <c r="EK15" s="2245">
        <f>SUM(EK17:EK24)</f>
        <v/>
      </c>
      <c r="EL15" s="2245">
        <f>SUM(EL17:EL24)</f>
        <v/>
      </c>
      <c r="EM15" s="2245">
        <f>SUM(EM17:EM24)</f>
        <v/>
      </c>
      <c r="EN15" s="2245">
        <f>SUM(EN17:EN24)</f>
        <v/>
      </c>
      <c r="EO15" s="2245">
        <f>SUM(EO17:EO24)</f>
        <v/>
      </c>
      <c r="EP15" s="2245">
        <f>SUM(EP17:EP24)</f>
        <v/>
      </c>
      <c r="EQ15" s="2245">
        <f>SUM(EQ17:EQ24)</f>
        <v/>
      </c>
      <c r="ER15" s="2245">
        <f>SUM(ER17:ER24)</f>
        <v/>
      </c>
      <c r="ES15" s="671" t="n">
        <v>2023</v>
      </c>
      <c r="ET15" s="674" t="n">
        <v>2023</v>
      </c>
      <c r="EU15" s="2245">
        <f>SUM(EU17:EU24)</f>
        <v/>
      </c>
      <c r="EV15" s="2245">
        <f>SUM(EV17:EV24)</f>
        <v/>
      </c>
      <c r="EW15" s="2245">
        <f>SUM(EW17:EW24)</f>
        <v/>
      </c>
      <c r="EX15" s="2245">
        <f>SUM(EX17:EX24)</f>
        <v/>
      </c>
      <c r="EY15" s="2245">
        <f>SUM(EY17:EY24)</f>
        <v/>
      </c>
      <c r="EZ15" s="2245">
        <f>SUM(EZ17:EZ24)</f>
        <v/>
      </c>
      <c r="FA15" s="2245">
        <f>SUM(FA17:FA24)</f>
        <v/>
      </c>
      <c r="FB15" s="2245">
        <f>SUM(FB17:FB24)</f>
        <v/>
      </c>
      <c r="FC15" s="2245">
        <f>SUM(FC17:FC24)</f>
        <v/>
      </c>
      <c r="FD15" s="2245">
        <f>SUM(FD17:FD24)</f>
        <v/>
      </c>
      <c r="FE15" s="2245">
        <f>SUM(FE17:FE24)</f>
        <v/>
      </c>
      <c r="FF15" s="2245">
        <f>SUM(FF17:FF24)</f>
        <v/>
      </c>
      <c r="FG15" s="2245">
        <f>SUM(FG17:FG24)</f>
        <v/>
      </c>
      <c r="FH15" s="2245">
        <f>SUM(FH17:FH24)</f>
        <v/>
      </c>
    </row>
    <row r="16" ht="20.1" customFormat="1" customHeight="1" s="683">
      <c r="A16" s="1215" t="n">
        <v>2024</v>
      </c>
      <c r="B16" s="2212" t="n"/>
      <c r="C16" s="2239">
        <f t="array" ref="C16">SUM</f>
        <v/>
      </c>
      <c r="D16" s="2244">
        <f>SUM(D18:D25)</f>
        <v/>
      </c>
      <c r="E16" s="2244">
        <f>SUM(E18:E25)</f>
        <v/>
      </c>
      <c r="F16" s="2239">
        <f>SUM(J16,L16,N16,P16,R16,T16,V16,X16,Z16,AD16,AF16,AH16,AJ16,AL16,AN16,AP16,AR16,AT16,AV16,AX16,AZ16,BB16,)</f>
        <v/>
      </c>
      <c r="G16" s="2244">
        <f>SUM(G18:G25)</f>
        <v/>
      </c>
      <c r="H16" s="2244">
        <f>SUM(H18:H25)</f>
        <v/>
      </c>
      <c r="I16" s="2245" t="n">
        <v>23</v>
      </c>
      <c r="J16" s="2245">
        <f>SUM(J18:J25)</f>
        <v/>
      </c>
      <c r="K16" s="2245">
        <f>SUM(K18:K25)</f>
        <v/>
      </c>
      <c r="L16" s="2245">
        <f>SUM(L18:L25)</f>
        <v/>
      </c>
      <c r="M16" s="2245">
        <f>SUM(M18:M25)</f>
        <v/>
      </c>
      <c r="N16" s="2245">
        <f>SUM(N18:N25)</f>
        <v/>
      </c>
      <c r="O16" s="2245">
        <f>SUM(O18:O25)</f>
        <v/>
      </c>
      <c r="P16" s="2245">
        <f>SUM(P18:P25)</f>
        <v/>
      </c>
      <c r="Q16" s="2245">
        <f>SUM(Q18:Q25)</f>
        <v/>
      </c>
      <c r="R16" s="2245">
        <f>SUM(R18:R25)</f>
        <v/>
      </c>
      <c r="S16" s="2245">
        <f>SUM(S18:S25)</f>
        <v/>
      </c>
      <c r="T16" s="2245">
        <f>SUM(T18:T25)</f>
        <v/>
      </c>
      <c r="U16" s="2245">
        <f>SUM(U18:U25)</f>
        <v/>
      </c>
      <c r="V16" s="2245">
        <f>SUM(V18:V25)</f>
        <v/>
      </c>
      <c r="W16" s="2245">
        <f>SUM(W18:W25)</f>
        <v/>
      </c>
      <c r="X16" s="2245">
        <f>SUM(X18:X25)</f>
        <v/>
      </c>
      <c r="Y16" s="2245">
        <f>SUM(Y18:Y25)</f>
        <v/>
      </c>
      <c r="Z16" s="2245">
        <f>SUM(Z18:Z25)</f>
        <v/>
      </c>
      <c r="AA16" s="2245">
        <f>SUM(AA18:AA25)</f>
        <v/>
      </c>
      <c r="AB16" s="2245">
        <f>SUM(AB18:AB25)</f>
        <v/>
      </c>
      <c r="AC16" s="2245">
        <f>SUM(AC18:AC25)</f>
        <v/>
      </c>
      <c r="AD16" s="2245">
        <f>SUM(AD18:AD25)</f>
        <v/>
      </c>
      <c r="AE16" s="2245">
        <f>SUM(AE18:AE25)</f>
        <v/>
      </c>
      <c r="AF16" s="2245">
        <f>SUM(AF18:AF25)</f>
        <v/>
      </c>
      <c r="AG16" s="2245">
        <f>SUM(AG18:AG25)</f>
        <v/>
      </c>
      <c r="AH16" s="2245">
        <f>SUM(AH18:AH25)</f>
        <v/>
      </c>
      <c r="AI16" s="2245">
        <f>SUM(AI18:AI25)</f>
        <v/>
      </c>
      <c r="AJ16" s="2245">
        <f>SUM(AJ18:AJ25)</f>
        <v/>
      </c>
      <c r="AK16" s="2245">
        <f>SUM(AK18:AK25)</f>
        <v/>
      </c>
      <c r="AL16" s="2245">
        <f>SUM(AL18:AL25)</f>
        <v/>
      </c>
      <c r="AM16" s="2245">
        <f>SUM(AM18:AM25)</f>
        <v/>
      </c>
      <c r="AN16" s="2245">
        <f>SUM(AN18:AN25)</f>
        <v/>
      </c>
      <c r="AO16" s="2245">
        <f>SUM(AO18:AO25)</f>
        <v/>
      </c>
      <c r="AP16" s="2245">
        <f>SUM(AP18:AP25)</f>
        <v/>
      </c>
      <c r="AQ16" s="678" t="n">
        <v>2024</v>
      </c>
      <c r="AR16" s="679" t="n">
        <v>2024</v>
      </c>
      <c r="AS16" s="2239">
        <f>SUM(AY16,BA16,BC16,BE16,BG16,BI16,BK16,BM16,BO16,BS16,BU16,BW16,BY16,CA16,CC16,CE16,CG16,CI16,CK16,CM16,CO16,CQ16)</f>
        <v/>
      </c>
      <c r="AT16" s="2244">
        <f>SUM(AT18:AT25)</f>
        <v/>
      </c>
      <c r="AU16" s="2244">
        <f>SUM(AU18:AU25)</f>
        <v/>
      </c>
      <c r="AV16" s="2239">
        <f>SUM(AZ16,BB16,BD16,BF16,BH16,BJ16,BL16,BN16,BP16,BT16,BV16,BX16,BZ16,CB16,CD16,CF16,CH16,CJ16,CL16,CN16,CP16,CR16,)</f>
        <v/>
      </c>
      <c r="AW16" s="2244">
        <f>SUM(AW18:AW25)</f>
        <v/>
      </c>
      <c r="AX16" s="2244">
        <f>SUM(AX18:AX25)</f>
        <v/>
      </c>
      <c r="AY16" s="2245">
        <f>SUM(AY18:AY25)</f>
        <v/>
      </c>
      <c r="AZ16" s="2245">
        <f>SUM(AZ18:AZ25)</f>
        <v/>
      </c>
      <c r="BA16" s="2245">
        <f>SUM(BA18:BA25)</f>
        <v/>
      </c>
      <c r="BB16" s="2245">
        <f>SUM(BB18:BB25)</f>
        <v/>
      </c>
      <c r="BC16" s="2246">
        <f>SUM(BC18:BC25)</f>
        <v/>
      </c>
      <c r="BD16" s="2246">
        <f>SUM(BD18:BD25)</f>
        <v/>
      </c>
      <c r="BE16" s="2245">
        <f>SUM(BE18:BE25)</f>
        <v/>
      </c>
      <c r="BF16" s="2245">
        <f>SUM(BF18:BF25)</f>
        <v/>
      </c>
      <c r="BG16" s="2245">
        <f>SUM(BG18:BG25)</f>
        <v/>
      </c>
      <c r="BH16" s="2245">
        <f>SUM(BH18:BH25)</f>
        <v/>
      </c>
      <c r="BI16" s="2245">
        <f>SUM(BI18:BI25)</f>
        <v/>
      </c>
      <c r="BJ16" s="2245">
        <f>SUM(BJ18:BJ25)</f>
        <v/>
      </c>
      <c r="BK16" s="2245">
        <f>SUM(BK18:BK25)</f>
        <v/>
      </c>
      <c r="BL16" s="2245">
        <f>SUM(BL18:BL25)</f>
        <v/>
      </c>
      <c r="BM16" s="2245">
        <f>SUM(BM18:BM25)</f>
        <v/>
      </c>
      <c r="BN16" s="2245">
        <f>SUM(BN18:BN25)</f>
        <v/>
      </c>
      <c r="BO16" s="2245">
        <f>SUM(BO18:BO25)</f>
        <v/>
      </c>
      <c r="BP16" s="2247">
        <f>SUM(BP18:BP25)</f>
        <v/>
      </c>
      <c r="BQ16" s="678" t="n">
        <v>2024</v>
      </c>
      <c r="BR16" s="679" t="n">
        <v>2024</v>
      </c>
      <c r="BS16" s="2246">
        <f>SUM(BS18:BS25)</f>
        <v/>
      </c>
      <c r="BT16" s="2246">
        <f>SUM(BT18:BT25)</f>
        <v/>
      </c>
      <c r="BU16" s="2246">
        <f>SUM(BU18:BU25)</f>
        <v/>
      </c>
      <c r="BV16" s="2245">
        <f>SUM(BV18:BV25)</f>
        <v/>
      </c>
      <c r="BW16" s="2246">
        <f>SUM(BW18:BW25)</f>
        <v/>
      </c>
      <c r="BX16" s="2246">
        <f>SUM(BX18:BX25)</f>
        <v/>
      </c>
      <c r="BY16" s="2246">
        <f>SUM(BY18:BY25)</f>
        <v/>
      </c>
      <c r="BZ16" s="2246">
        <f>SUM(BZ18:BZ25)</f>
        <v/>
      </c>
      <c r="CA16" s="2246">
        <f>SUM(CA18:CA25)</f>
        <v/>
      </c>
      <c r="CB16" s="2246">
        <f>SUM(CB18:CB25)</f>
        <v/>
      </c>
      <c r="CC16" s="2246">
        <f>SUM(CC18:CC25)</f>
        <v/>
      </c>
      <c r="CD16" s="2246">
        <f>SUM(CD18:CD25)</f>
        <v/>
      </c>
      <c r="CE16" s="2246">
        <f>SUM(CE18:CE25)</f>
        <v/>
      </c>
      <c r="CF16" s="2246">
        <f>SUM(CF18:CF25)</f>
        <v/>
      </c>
      <c r="CG16" s="2246">
        <f>SUM(CG18:CG25)</f>
        <v/>
      </c>
      <c r="CH16" s="2246">
        <f>SUM(CH18:CH25)</f>
        <v/>
      </c>
      <c r="CI16" s="2246">
        <f>SUM(CI18:CI25)</f>
        <v/>
      </c>
      <c r="CJ16" s="2246">
        <f>SUM(CJ18:CJ25)</f>
        <v/>
      </c>
      <c r="CK16" s="2246">
        <f>SUM(CK18:CK25)</f>
        <v/>
      </c>
      <c r="CL16" s="2246">
        <f>SUM(CL18:CL25)</f>
        <v/>
      </c>
      <c r="CM16" s="2246">
        <f>SUM(CM18:CM25)</f>
        <v/>
      </c>
      <c r="CN16" s="2246">
        <f>SUM(CN18:CN25)</f>
        <v/>
      </c>
      <c r="CO16" s="2246">
        <f>SUM(CO18:CO25)</f>
        <v/>
      </c>
      <c r="CP16" s="2246">
        <f>SUM(CP18:CP25)</f>
        <v/>
      </c>
      <c r="CQ16" s="2246">
        <f>SUM(CQ18:CQ25)</f>
        <v/>
      </c>
      <c r="CR16" s="2246">
        <f>SUM(CR18:CR25)</f>
        <v/>
      </c>
      <c r="CS16" s="678" t="n">
        <v>2024</v>
      </c>
      <c r="CT16" s="679" t="n">
        <v>2024</v>
      </c>
      <c r="CU16" s="2239">
        <f>SUM(DA16,DC16,DE16,DG16,DI16,DK16,DM16,DO16,DQ16,DU16,DW16,DY16,EA16,EC16,EE16,EG16,EI16,EK16,EM16,EO16,EQ16,EU16,EW16,EY16,FA16,FC16,FE16)</f>
        <v/>
      </c>
      <c r="CV16" s="2245">
        <f>SUM(CV18:CV25)</f>
        <v/>
      </c>
      <c r="CW16" s="2245">
        <f>SUM(CW18:CW25)</f>
        <v/>
      </c>
      <c r="CX16" s="2239">
        <f>SUM(DB16,DD16,DF16,DH16,DJ16,DL16,DN16,DP16,DR16,DV16,DX16,DZ16,EB16,ED16,EF16,EH16,EJ16,EL16,EN16,EP16,ER16,EV16,EX16,EZ16,FB16,FD16,FF16)</f>
        <v/>
      </c>
      <c r="CY16" s="2245">
        <f>SUM(CY18:CY25)</f>
        <v/>
      </c>
      <c r="CZ16" s="2245">
        <f>SUM(CZ18:CZ25)</f>
        <v/>
      </c>
      <c r="DA16" s="2246">
        <f>SUM(DA18:DA25)</f>
        <v/>
      </c>
      <c r="DB16" s="2246">
        <f>SUM(DB18:DB25)</f>
        <v/>
      </c>
      <c r="DC16" s="2245">
        <f>SUM(DC18:DC25)</f>
        <v/>
      </c>
      <c r="DD16" s="2245">
        <f>SUM(DD18:DD25)</f>
        <v/>
      </c>
      <c r="DE16" s="2245">
        <f>SUM(DE18:DE25)</f>
        <v/>
      </c>
      <c r="DF16" s="2245">
        <f>SUM(DF18:DF25)</f>
        <v/>
      </c>
      <c r="DG16" s="2245">
        <f>SUM(DG18:DG25)</f>
        <v/>
      </c>
      <c r="DH16" s="2245">
        <f>SUM(DH18:DH25)</f>
        <v/>
      </c>
      <c r="DI16" s="2245">
        <f>SUM(DI18:DI25)</f>
        <v/>
      </c>
      <c r="DJ16" s="2245">
        <f>SUM(DJ18:DJ25)</f>
        <v/>
      </c>
      <c r="DK16" s="2245">
        <f>SUM(DK18:DK25)</f>
        <v/>
      </c>
      <c r="DL16" s="2245">
        <f>SUM(DL18:DL25)</f>
        <v/>
      </c>
      <c r="DM16" s="2245">
        <f>SUM(DM18:DM25)</f>
        <v/>
      </c>
      <c r="DN16" s="2245">
        <f>SUM(DN18:DN25)</f>
        <v/>
      </c>
      <c r="DO16" s="2245">
        <f>SUM(DO18:DO25)</f>
        <v/>
      </c>
      <c r="DP16" s="2245">
        <f>SUM(DP18:DP25)</f>
        <v/>
      </c>
      <c r="DQ16" s="2245">
        <f>SUM(DQ18:DQ25)</f>
        <v/>
      </c>
      <c r="DR16" s="2245">
        <f>SUM(DR18:DR25)</f>
        <v/>
      </c>
      <c r="DS16" s="678" t="n">
        <v>2024</v>
      </c>
      <c r="DT16" s="679" t="n">
        <v>2024</v>
      </c>
      <c r="DU16" s="2245">
        <f>SUM(DU18:DU25)</f>
        <v/>
      </c>
      <c r="DV16" s="2245">
        <f>SUM(DV18:DV25)</f>
        <v/>
      </c>
      <c r="DW16" s="2245">
        <f>SUM(DW18:DW25)</f>
        <v/>
      </c>
      <c r="DX16" s="2245">
        <f>SUM(DX18:DX25)</f>
        <v/>
      </c>
      <c r="DY16" s="2245">
        <f>SUM(DY18:DY25)</f>
        <v/>
      </c>
      <c r="DZ16" s="2245">
        <f>SUM(DZ18:DZ25)</f>
        <v/>
      </c>
      <c r="EA16" s="2245">
        <f>SUM(EA18:EA25)</f>
        <v/>
      </c>
      <c r="EB16" s="2245">
        <f>SUM(EB18:EB25)</f>
        <v/>
      </c>
      <c r="EC16" s="2245">
        <f>SUM(EC18:EC25)</f>
        <v/>
      </c>
      <c r="ED16" s="2245">
        <f>SUM(ED18:ED25)</f>
        <v/>
      </c>
      <c r="EE16" s="2245">
        <f>SUM(EE18:EE25)</f>
        <v/>
      </c>
      <c r="EF16" s="2245">
        <f>SUM(EF18:EF25)</f>
        <v/>
      </c>
      <c r="EG16" s="2245">
        <f>SUM(EG18:EG25)</f>
        <v/>
      </c>
      <c r="EH16" s="2245">
        <f>SUM(EH18:EH25)</f>
        <v/>
      </c>
      <c r="EI16" s="2245">
        <f>SUM(EI18:EI25)</f>
        <v/>
      </c>
      <c r="EJ16" s="2245">
        <f>SUM(EJ18:EJ25)</f>
        <v/>
      </c>
      <c r="EK16" s="2245">
        <f>SUM(EK18:EK25)</f>
        <v/>
      </c>
      <c r="EL16" s="2245">
        <f>SUM(EL18:EL25)</f>
        <v/>
      </c>
      <c r="EM16" s="2245">
        <f>SUM(EM18:EM25)</f>
        <v/>
      </c>
      <c r="EN16" s="2245">
        <f>SUM(EN18:EN25)</f>
        <v/>
      </c>
      <c r="EO16" s="2245">
        <f>SUM(EO18:EO25)</f>
        <v/>
      </c>
      <c r="EP16" s="2245">
        <f>SUM(EP18:EP25)</f>
        <v/>
      </c>
      <c r="EQ16" s="2245">
        <f>SUM(EQ18:EQ25)</f>
        <v/>
      </c>
      <c r="ER16" s="2245">
        <f>SUM(ER18:ER25)</f>
        <v/>
      </c>
      <c r="ES16" s="678" t="n">
        <v>2024</v>
      </c>
      <c r="ET16" s="679" t="n">
        <v>2024</v>
      </c>
      <c r="EU16" s="2245">
        <f>SUM(EU18:EU25)</f>
        <v/>
      </c>
      <c r="EV16" s="2245">
        <f>SUM(EV18:EV25)</f>
        <v/>
      </c>
      <c r="EW16" s="2245">
        <f>SUM(EW18:EW25)</f>
        <v/>
      </c>
      <c r="EX16" s="2245">
        <f>SUM(EX18:EX25)</f>
        <v/>
      </c>
      <c r="EY16" s="2245">
        <f>SUM(EY18:EY25)</f>
        <v/>
      </c>
      <c r="EZ16" s="2245">
        <f>SUM(EZ18:EZ25)</f>
        <v/>
      </c>
      <c r="FA16" s="2245">
        <f>SUM(FA18:FA25)</f>
        <v/>
      </c>
      <c r="FB16" s="2245">
        <f>SUM(FB18:FB25)</f>
        <v/>
      </c>
      <c r="FC16" s="2245">
        <f>SUM(FC18:FC25)</f>
        <v/>
      </c>
      <c r="FD16" s="2245">
        <f>SUM(FD18:FD25)</f>
        <v/>
      </c>
      <c r="FE16" s="2245">
        <f>SUM(FE18:FE25)</f>
        <v/>
      </c>
      <c r="FF16" s="2245">
        <f>SUM(FF18:FF25)</f>
        <v/>
      </c>
      <c r="FG16" s="2245">
        <f>SUM(FG18:FG25)</f>
        <v/>
      </c>
      <c r="FH16" s="2245">
        <f>SUM(FH18:FH25)</f>
        <v/>
      </c>
    </row>
    <row r="17" ht="20.1" customFormat="1" customHeight="1" s="675">
      <c r="B17" s="685" t="n"/>
      <c r="C17" s="2239" t="n"/>
      <c r="D17" s="2248" t="n"/>
      <c r="E17" s="2248" t="n"/>
      <c r="F17" s="2239" t="n"/>
      <c r="G17" s="2248" t="n"/>
      <c r="H17" s="2248" t="n"/>
      <c r="I17" s="2242" t="n"/>
      <c r="J17" s="2242" t="n"/>
      <c r="K17" s="2242" t="n"/>
      <c r="L17" s="2242" t="n"/>
      <c r="M17" s="2242" t="n"/>
      <c r="N17" s="2242" t="n"/>
      <c r="O17" s="2242" t="n"/>
      <c r="P17" s="2242" t="n"/>
      <c r="Q17" s="2242" t="n"/>
      <c r="R17" s="2242" t="n"/>
      <c r="S17" s="2242" t="n"/>
      <c r="T17" s="2242" t="n"/>
      <c r="U17" s="2242" t="n"/>
      <c r="V17" s="2242" t="n"/>
      <c r="W17" s="2242" t="n"/>
      <c r="X17" s="2242" t="n"/>
      <c r="Y17" s="2242" t="n"/>
      <c r="Z17" s="2242" t="n"/>
      <c r="AA17" s="2242" t="n"/>
      <c r="AB17" s="2242" t="n"/>
      <c r="AC17" s="2242" t="n"/>
      <c r="AD17" s="2242" t="n"/>
      <c r="AE17" s="2242" t="n"/>
      <c r="AF17" s="2242" t="n"/>
      <c r="AG17" s="2242" t="n"/>
      <c r="AH17" s="2242" t="n"/>
      <c r="AI17" s="2242" t="n"/>
      <c r="AJ17" s="2242" t="n"/>
      <c r="AK17" s="2242" t="n"/>
      <c r="AL17" s="2242" t="n"/>
      <c r="AM17" s="2242" t="n"/>
      <c r="AN17" s="2242" t="n"/>
      <c r="AO17" s="2241" t="n"/>
      <c r="AP17" s="2241" t="n"/>
      <c r="AQ17" s="684" t="n"/>
      <c r="AR17" s="685" t="n"/>
      <c r="AS17" s="2239" t="n"/>
      <c r="AT17" s="2248" t="n"/>
      <c r="AU17" s="2248" t="n"/>
      <c r="AV17" s="2239" t="n"/>
      <c r="AW17" s="2248" t="n"/>
      <c r="AX17" s="2248" t="n"/>
      <c r="AY17" s="2242" t="n"/>
      <c r="AZ17" s="2242" t="n"/>
      <c r="BA17" s="2242" t="n"/>
      <c r="BB17" s="2242" t="n"/>
      <c r="BC17" s="2241" t="n"/>
      <c r="BD17" s="2241" t="n"/>
      <c r="BE17" s="2242" t="n"/>
      <c r="BF17" s="2242" t="n"/>
      <c r="BG17" s="2242" t="n"/>
      <c r="BH17" s="2242" t="n"/>
      <c r="BI17" s="2242" t="n"/>
      <c r="BJ17" s="2242" t="n"/>
      <c r="BK17" s="2242" t="n"/>
      <c r="BL17" s="2242" t="n"/>
      <c r="BM17" s="2242" t="n"/>
      <c r="BN17" s="2242" t="n"/>
      <c r="BQ17" s="687" t="n"/>
      <c r="BR17" s="685" t="n"/>
      <c r="BS17" s="2241" t="n"/>
      <c r="BT17" s="2241" t="n"/>
      <c r="BU17" s="2242" t="n"/>
      <c r="BV17" s="2242" t="n"/>
      <c r="BW17" s="2241" t="n"/>
      <c r="BX17" s="2241" t="n"/>
      <c r="BY17" s="2241" t="n"/>
      <c r="BZ17" s="2241" t="n"/>
      <c r="CA17" s="2242" t="n"/>
      <c r="CB17" s="2242" t="n"/>
      <c r="CC17" s="2241" t="n"/>
      <c r="CD17" s="2241" t="n"/>
      <c r="CE17" s="2241" t="n"/>
      <c r="CF17" s="2241" t="n"/>
      <c r="CG17" s="2242" t="n"/>
      <c r="CH17" s="2242" t="n"/>
      <c r="CI17" s="2242" t="n"/>
      <c r="CJ17" s="2242" t="n"/>
      <c r="CK17" s="2242" t="n"/>
      <c r="CL17" s="2242" t="n"/>
      <c r="CM17" s="2242" t="n"/>
      <c r="CN17" s="2242" t="n"/>
      <c r="CO17" s="2242" t="n"/>
      <c r="CP17" s="2242" t="n"/>
      <c r="CQ17" s="2242" t="n"/>
      <c r="CR17" s="2242" t="n"/>
      <c r="CS17" s="684" t="n"/>
      <c r="CT17" s="685" t="n"/>
      <c r="CU17" s="2239" t="n"/>
      <c r="CV17" s="2242" t="n"/>
      <c r="CW17" s="2242" t="n"/>
      <c r="CX17" s="2239" t="n"/>
      <c r="CY17" s="2242" t="n"/>
      <c r="CZ17" s="2242" t="n"/>
      <c r="DA17" s="2241" t="n"/>
      <c r="DB17" s="2241" t="n"/>
      <c r="DC17" s="2242" t="n"/>
      <c r="DD17" s="2242" t="n"/>
      <c r="DE17" s="2242" t="n"/>
      <c r="DF17" s="2242" t="n"/>
      <c r="DG17" s="2242" t="n"/>
      <c r="DH17" s="2242" t="n"/>
      <c r="DI17" s="2242" t="n"/>
      <c r="DJ17" s="2242" t="n"/>
      <c r="DK17" s="2242" t="n"/>
      <c r="DL17" s="2242" t="n"/>
      <c r="DM17" s="2242" t="n"/>
      <c r="DN17" s="2242" t="n"/>
      <c r="DO17" s="2242" t="n"/>
      <c r="DP17" s="2242" t="n"/>
      <c r="DQ17" s="2242" t="n"/>
      <c r="DR17" s="2242" t="n"/>
      <c r="DS17" s="687" t="n"/>
      <c r="DT17" s="685" t="n"/>
      <c r="DU17" s="2242" t="n"/>
      <c r="DV17" s="2242" t="n"/>
      <c r="DW17" s="2242" t="n"/>
      <c r="DX17" s="2242" t="n"/>
      <c r="DY17" s="2242" t="n"/>
      <c r="DZ17" s="2242" t="n"/>
      <c r="EA17" s="2242" t="n"/>
      <c r="EB17" s="2242" t="n"/>
      <c r="EC17" s="2242" t="n"/>
      <c r="ED17" s="2242" t="n"/>
      <c r="EE17" s="2242" t="n"/>
      <c r="EF17" s="2242" t="n"/>
      <c r="EG17" s="2242" t="n"/>
      <c r="EH17" s="2242" t="n"/>
      <c r="EI17" s="2242" t="n"/>
      <c r="EJ17" s="2242" t="n"/>
      <c r="EK17" s="2242" t="n"/>
      <c r="EL17" s="2242" t="n"/>
      <c r="EM17" s="2242" t="n"/>
      <c r="EN17" s="2242" t="n"/>
      <c r="EO17" s="2242" t="n"/>
      <c r="EP17" s="2242" t="n"/>
      <c r="EQ17" s="2242" t="n"/>
      <c r="ER17" s="2242" t="n"/>
      <c r="ES17" s="687" t="n"/>
      <c r="ET17" s="685" t="n"/>
      <c r="EU17" s="2242" t="n"/>
      <c r="EV17" s="2242" t="n"/>
      <c r="EW17" s="2242" t="n"/>
      <c r="EX17" s="2242" t="n"/>
      <c r="EY17" s="2242" t="n"/>
      <c r="EZ17" s="2242" t="n"/>
      <c r="FA17" s="2242" t="n"/>
      <c r="FB17" s="2242" t="n"/>
      <c r="FC17" s="2242" t="n"/>
      <c r="FD17" s="2242" t="n"/>
      <c r="FE17" s="2242" t="n"/>
      <c r="FF17" s="2242" t="n"/>
      <c r="FG17" s="2242" t="n"/>
      <c r="FH17" s="2242" t="n"/>
    </row>
    <row r="18" ht="20.1" customFormat="1" customHeight="1" s="675">
      <c r="A18" s="1604" t="inlineStr">
        <is>
          <t>대가야읍</t>
        </is>
      </c>
      <c r="B18" s="688" t="inlineStr">
        <is>
          <t>Daegaya-eup</t>
        </is>
      </c>
      <c r="C18" s="2239">
        <f>SUM(I18,K18,M18,O18,Q18,S18,U18,W18,Y18,AC18,AE18,AG18,AI18,AK18,AM18,AO18,AQ18,AS18,AU18,AW18,AY18,BA18)</f>
        <v/>
      </c>
      <c r="D18" s="2249" t="n">
        <v>18</v>
      </c>
      <c r="E18" s="2249" t="n">
        <v>6</v>
      </c>
      <c r="F18" s="2239">
        <f>SUM(J18,L18,N18,P18,R18,T18,V18,X18,Z18,AD18,AF18,AH18,AJ18,AL18,AN18,AP18,AR18,AT18,AV18,AX18,AZ18,BB18,)</f>
        <v/>
      </c>
      <c r="G18" s="2250" t="n">
        <v>0</v>
      </c>
      <c r="H18" s="2250" t="n">
        <v>0</v>
      </c>
      <c r="I18" s="2249" t="n">
        <v>8</v>
      </c>
      <c r="J18" s="2249" t="n">
        <v>0</v>
      </c>
      <c r="K18" s="2249" t="n">
        <v>6</v>
      </c>
      <c r="L18" s="2251" t="n">
        <v>0</v>
      </c>
      <c r="M18" s="2251" t="n">
        <v>0</v>
      </c>
      <c r="N18" s="2251" t="n">
        <v>0</v>
      </c>
      <c r="O18" s="2251" t="n">
        <v>0</v>
      </c>
      <c r="P18" s="2251" t="n">
        <v>0</v>
      </c>
      <c r="Q18" s="2251" t="n">
        <v>0</v>
      </c>
      <c r="R18" s="2251" t="n">
        <v>0</v>
      </c>
      <c r="S18" s="2251" t="n">
        <v>0</v>
      </c>
      <c r="T18" s="2251" t="n">
        <v>0</v>
      </c>
      <c r="U18" s="2251" t="n">
        <v>0</v>
      </c>
      <c r="V18" s="2251" t="n">
        <v>0</v>
      </c>
      <c r="W18" s="2251" t="n">
        <v>0</v>
      </c>
      <c r="X18" s="2251" t="n">
        <v>0</v>
      </c>
      <c r="Y18" s="2251" t="n">
        <v>0</v>
      </c>
      <c r="Z18" s="2251" t="n">
        <v>0</v>
      </c>
      <c r="AA18" s="2251" t="n">
        <v>0</v>
      </c>
      <c r="AB18" s="2251" t="n">
        <v>0</v>
      </c>
      <c r="AC18" s="2251" t="n">
        <v>0</v>
      </c>
      <c r="AD18" s="2251" t="n">
        <v>0</v>
      </c>
      <c r="AE18" s="2251" t="n">
        <v>0</v>
      </c>
      <c r="AF18" s="2251" t="n">
        <v>0</v>
      </c>
      <c r="AG18" s="2251" t="n">
        <v>0</v>
      </c>
      <c r="AH18" s="2251" t="n">
        <v>0</v>
      </c>
      <c r="AI18" s="2251" t="n">
        <v>0</v>
      </c>
      <c r="AJ18" s="2251" t="n">
        <v>0</v>
      </c>
      <c r="AK18" s="2251" t="n">
        <v>0</v>
      </c>
      <c r="AL18" s="2251" t="n">
        <v>0</v>
      </c>
      <c r="AM18" s="2251" t="n">
        <v>0</v>
      </c>
      <c r="AN18" s="2251" t="n">
        <v>0</v>
      </c>
      <c r="AO18" s="2251" t="n">
        <v>0</v>
      </c>
      <c r="AP18" s="2251" t="n">
        <v>0</v>
      </c>
      <c r="AQ18" s="690" t="inlineStr">
        <is>
          <t>Daegaya-eup</t>
        </is>
      </c>
      <c r="AR18" s="1605" t="inlineStr">
        <is>
          <t>대가야읍</t>
        </is>
      </c>
      <c r="AS18" s="2239">
        <f>SUM(AY18,BA18,BC18,BE18,BG18,BI18,BK18,BM18,BO18,BS18,BU18,BW18,BY18,CA18,CC18,CE18,CG18,CI18,CK18,CM18,CO18,CQ18)</f>
        <v/>
      </c>
      <c r="AT18" s="2249" t="n">
        <v>0</v>
      </c>
      <c r="AU18" s="2249" t="n">
        <v>0</v>
      </c>
      <c r="AV18" s="2239">
        <f>SUM(AZ18,BB18,BD18,BF18,BH18,BJ18,BL18,BN18,BP18,BT18,BV18,BX18,BZ18,CB18,CD18,CF18,CH18,CJ18,CL18,CN18,CP18,CR18,)</f>
        <v/>
      </c>
      <c r="AW18" s="2250" t="n">
        <v>0</v>
      </c>
      <c r="AX18" s="2250" t="n">
        <v>0</v>
      </c>
      <c r="AY18" s="2249" t="n"/>
      <c r="AZ18" s="2249" t="n"/>
      <c r="BA18" s="2249" t="n">
        <v>0</v>
      </c>
      <c r="BB18" s="2252" t="n">
        <v>0</v>
      </c>
      <c r="BC18" s="2252" t="n">
        <v>0</v>
      </c>
      <c r="BD18" s="2252" t="n">
        <v>0</v>
      </c>
      <c r="BE18" s="2252" t="n">
        <v>0</v>
      </c>
      <c r="BF18" s="2252" t="n">
        <v>0</v>
      </c>
      <c r="BG18" s="2252" t="n">
        <v>0</v>
      </c>
      <c r="BH18" s="2252" t="n">
        <v>0</v>
      </c>
      <c r="BI18" s="2252" t="n">
        <v>0</v>
      </c>
      <c r="BJ18" s="2252" t="n">
        <v>0</v>
      </c>
      <c r="BK18" s="2252" t="n">
        <v>0</v>
      </c>
      <c r="BL18" s="2252" t="n">
        <v>0</v>
      </c>
      <c r="BM18" s="2252" t="n">
        <v>0</v>
      </c>
      <c r="BN18" s="2252" t="n">
        <v>0</v>
      </c>
      <c r="BO18" s="2252" t="n">
        <v>0</v>
      </c>
      <c r="BP18" s="2252" t="n">
        <v>0</v>
      </c>
      <c r="BQ18" s="695" t="inlineStr">
        <is>
          <t>Daegaya-eup</t>
        </is>
      </c>
      <c r="BR18" s="1605" t="inlineStr">
        <is>
          <t>대가야읍</t>
        </is>
      </c>
      <c r="BS18" s="2253" t="n">
        <v>0</v>
      </c>
      <c r="BT18" s="2253" t="n">
        <v>0</v>
      </c>
      <c r="BU18" s="2249" t="n">
        <v>0</v>
      </c>
      <c r="BV18" s="2249" t="n">
        <v>0</v>
      </c>
      <c r="BW18" s="2249" t="n">
        <v>0</v>
      </c>
      <c r="BX18" s="2249" t="n">
        <v>0</v>
      </c>
      <c r="BY18" s="2249" t="n">
        <v>0</v>
      </c>
      <c r="BZ18" s="2249" t="n">
        <v>0</v>
      </c>
      <c r="CA18" s="2249" t="n">
        <v>0</v>
      </c>
      <c r="CB18" s="2253" t="n">
        <v>0</v>
      </c>
      <c r="CC18" s="2253" t="n">
        <v>0</v>
      </c>
      <c r="CD18" s="2253" t="n">
        <v>0</v>
      </c>
      <c r="CE18" s="2253" t="n">
        <v>0</v>
      </c>
      <c r="CF18" s="2253" t="n">
        <v>0</v>
      </c>
      <c r="CG18" s="2253" t="n">
        <v>0</v>
      </c>
      <c r="CH18" s="2253" t="n">
        <v>0</v>
      </c>
      <c r="CI18" s="2253" t="n">
        <v>0</v>
      </c>
      <c r="CJ18" s="2253" t="n">
        <v>0</v>
      </c>
      <c r="CK18" s="2253" t="n">
        <v>0</v>
      </c>
      <c r="CL18" s="2253" t="n">
        <v>0</v>
      </c>
      <c r="CM18" s="2253" t="n">
        <v>0</v>
      </c>
      <c r="CN18" s="2253" t="n">
        <v>0</v>
      </c>
      <c r="CO18" s="2253" t="n">
        <v>0</v>
      </c>
      <c r="CP18" s="2253" t="n">
        <v>0</v>
      </c>
      <c r="CQ18" s="2253" t="n">
        <v>0</v>
      </c>
      <c r="CR18" s="2253" t="n">
        <v>0</v>
      </c>
      <c r="CS18" s="697" t="inlineStr">
        <is>
          <t>Daegaya-eup</t>
        </is>
      </c>
      <c r="CT18" s="1605" t="inlineStr">
        <is>
          <t>대가야읍</t>
        </is>
      </c>
      <c r="CU18" s="2239" t="n">
        <v>13</v>
      </c>
      <c r="CV18" s="2249" t="n">
        <v>0</v>
      </c>
      <c r="CW18" s="2249" t="n">
        <v>0</v>
      </c>
      <c r="CX18" s="2239">
        <f>SUM(DB18,DD18,DF18,DH18,DJ18,DL18,DN18,DP18,DR18,DV18,DX18,DZ18,EB18,ED18,EF18,EH18,EJ18,EL18,EN18,EP18,ER18,EV18,EX18,EZ18,FB18,FD18,FF18)</f>
        <v/>
      </c>
      <c r="CY18" s="2249" t="n">
        <v>0</v>
      </c>
      <c r="CZ18" s="2249" t="n">
        <v>0</v>
      </c>
      <c r="DA18" s="2252" t="n">
        <v>0</v>
      </c>
      <c r="DB18" s="2252" t="n">
        <v>0</v>
      </c>
      <c r="DC18" s="2252" t="n">
        <v>0</v>
      </c>
      <c r="DD18" s="2252" t="n">
        <v>0</v>
      </c>
      <c r="DE18" s="2252" t="n">
        <v>0</v>
      </c>
      <c r="DF18" s="2252" t="n">
        <v>0</v>
      </c>
      <c r="DG18" s="2252" t="n">
        <v>0</v>
      </c>
      <c r="DH18" s="2252" t="n">
        <v>0</v>
      </c>
      <c r="DI18" s="2252" t="n">
        <v>0</v>
      </c>
      <c r="DJ18" s="2252" t="n">
        <v>0</v>
      </c>
      <c r="DK18" s="2252" t="n">
        <v>0</v>
      </c>
      <c r="DL18" s="2252" t="n">
        <v>0</v>
      </c>
      <c r="DM18" s="2252" t="n">
        <v>0</v>
      </c>
      <c r="DN18" s="2252" t="n">
        <v>0</v>
      </c>
      <c r="DO18" s="2252" t="n">
        <v>0</v>
      </c>
      <c r="DP18" s="2252" t="n">
        <v>0</v>
      </c>
      <c r="DQ18" s="2252" t="n">
        <v>0</v>
      </c>
      <c r="DR18" s="2252" t="n">
        <v>0</v>
      </c>
      <c r="DS18" s="695" t="inlineStr">
        <is>
          <t>Daegaya-eup</t>
        </is>
      </c>
      <c r="DT18" s="1605" t="inlineStr">
        <is>
          <t>대가야읍</t>
        </is>
      </c>
      <c r="DU18" s="2249" t="n">
        <v>0</v>
      </c>
      <c r="DV18" s="2249" t="n">
        <v>0</v>
      </c>
      <c r="DW18" s="2249" t="n">
        <v>0</v>
      </c>
      <c r="DX18" s="2249" t="n">
        <v>0</v>
      </c>
      <c r="DY18" s="2249" t="n">
        <v>0</v>
      </c>
      <c r="DZ18" s="2249" t="n">
        <v>0</v>
      </c>
      <c r="EA18" s="2249" t="n">
        <v>0</v>
      </c>
      <c r="EB18" s="2249" t="n">
        <v>0</v>
      </c>
      <c r="EC18" s="2249" t="n">
        <v>0</v>
      </c>
      <c r="ED18" s="2249" t="n">
        <v>0</v>
      </c>
      <c r="EE18" s="2252" t="n">
        <v>0</v>
      </c>
      <c r="EF18" s="2252" t="n">
        <v>0</v>
      </c>
      <c r="EG18" s="2249" t="n">
        <v>0</v>
      </c>
      <c r="EH18" s="2249" t="n">
        <v>0</v>
      </c>
      <c r="EI18" s="2249" t="n">
        <v>0</v>
      </c>
      <c r="EJ18" s="2249" t="n">
        <v>0</v>
      </c>
      <c r="EK18" s="2249" t="n">
        <v>0</v>
      </c>
      <c r="EL18" s="2249" t="n">
        <v>0</v>
      </c>
      <c r="EM18" s="2249" t="n">
        <v>0</v>
      </c>
      <c r="EN18" s="2249" t="n">
        <v>0</v>
      </c>
      <c r="EO18" s="2249" t="n">
        <v>0</v>
      </c>
      <c r="EP18" s="2249" t="n">
        <v>0</v>
      </c>
      <c r="EQ18" s="2249" t="n">
        <v>0</v>
      </c>
      <c r="ER18" s="2249" t="n">
        <v>0</v>
      </c>
      <c r="ES18" s="695" t="inlineStr">
        <is>
          <t>Daegaya-eup</t>
        </is>
      </c>
      <c r="ET18" s="1605" t="inlineStr">
        <is>
          <t>대가야읍</t>
        </is>
      </c>
      <c r="EU18" s="2249" t="n">
        <v>0</v>
      </c>
      <c r="EV18" s="2249" t="n">
        <v>0</v>
      </c>
      <c r="EW18" s="2249" t="n">
        <v>0</v>
      </c>
      <c r="EX18" s="2249" t="n">
        <v>0</v>
      </c>
      <c r="EY18" s="2249" t="n">
        <v>0</v>
      </c>
      <c r="EZ18" s="2249" t="n">
        <v>0</v>
      </c>
      <c r="FA18" s="2249" t="n">
        <v>0</v>
      </c>
      <c r="FB18" s="2249" t="n">
        <v>0</v>
      </c>
      <c r="FC18" s="2249" t="n">
        <v>0</v>
      </c>
      <c r="FD18" s="2249" t="n">
        <v>0</v>
      </c>
      <c r="FE18" s="2249" t="n">
        <v>0</v>
      </c>
      <c r="FF18" s="2249" t="n">
        <v>0</v>
      </c>
      <c r="FG18" s="2249" t="n">
        <v>0</v>
      </c>
      <c r="FH18" s="2249" t="n">
        <v>0</v>
      </c>
    </row>
    <row r="19" ht="20.1" customFormat="1" customHeight="1" s="675">
      <c r="A19" s="1604" t="inlineStr">
        <is>
          <t>덕곡면</t>
        </is>
      </c>
      <c r="B19" s="698" t="inlineStr">
        <is>
          <t>Deokgok-myeon</t>
        </is>
      </c>
      <c r="C19" s="2239">
        <f>SUM(I19,K19,M19,O19,Q19,S19,U19,W19,Y19,AC19,AE19,AG19,AI19,AK19,AM19,AO19,AQ19,AS19,AU19,AW19,AY19,BA19)</f>
        <v/>
      </c>
      <c r="D19" s="2249" t="n">
        <v>0</v>
      </c>
      <c r="E19" s="2249" t="n">
        <v>2</v>
      </c>
      <c r="F19" s="2239">
        <f>SUM(J19,L19,N19,P19,R19,T19,V19,X19,Z19,AD19,AF19,AH19,AJ19,AL19,AN19,AP19,AR19,AT19,AV19,AX19,AZ19,BB19,)</f>
        <v/>
      </c>
      <c r="G19" s="2250" t="n">
        <v>0</v>
      </c>
      <c r="H19" s="2250" t="n">
        <v>0</v>
      </c>
      <c r="I19" s="2252" t="n">
        <v>1</v>
      </c>
      <c r="J19" s="2252" t="n">
        <v>0</v>
      </c>
      <c r="K19" s="2249" t="n">
        <v>0</v>
      </c>
      <c r="L19" s="2251" t="n">
        <v>0</v>
      </c>
      <c r="M19" s="2251" t="n">
        <v>0</v>
      </c>
      <c r="N19" s="2251" t="n">
        <v>0</v>
      </c>
      <c r="O19" s="2251" t="n">
        <v>0</v>
      </c>
      <c r="P19" s="2251" t="n">
        <v>0</v>
      </c>
      <c r="Q19" s="2251" t="n">
        <v>0</v>
      </c>
      <c r="R19" s="2251" t="n">
        <v>0</v>
      </c>
      <c r="S19" s="2251" t="n">
        <v>0</v>
      </c>
      <c r="T19" s="2251" t="n">
        <v>0</v>
      </c>
      <c r="U19" s="2251" t="n">
        <v>0</v>
      </c>
      <c r="V19" s="2251" t="n">
        <v>0</v>
      </c>
      <c r="W19" s="2251" t="n">
        <v>0</v>
      </c>
      <c r="X19" s="2251" t="n">
        <v>0</v>
      </c>
      <c r="Y19" s="2251" t="n">
        <v>0</v>
      </c>
      <c r="Z19" s="2251" t="n">
        <v>0</v>
      </c>
      <c r="AA19" s="2251" t="n">
        <v>0</v>
      </c>
      <c r="AB19" s="2251" t="n">
        <v>0</v>
      </c>
      <c r="AC19" s="2251" t="n">
        <v>0</v>
      </c>
      <c r="AD19" s="2251" t="n">
        <v>0</v>
      </c>
      <c r="AE19" s="2251" t="n">
        <v>0</v>
      </c>
      <c r="AF19" s="2251" t="n">
        <v>0</v>
      </c>
      <c r="AG19" s="2251" t="n">
        <v>0</v>
      </c>
      <c r="AH19" s="2251" t="n">
        <v>0</v>
      </c>
      <c r="AI19" s="2251" t="n">
        <v>0</v>
      </c>
      <c r="AJ19" s="2251" t="n">
        <v>0</v>
      </c>
      <c r="AK19" s="2251" t="n">
        <v>0</v>
      </c>
      <c r="AL19" s="2251" t="n">
        <v>0</v>
      </c>
      <c r="AM19" s="2251" t="n">
        <v>0</v>
      </c>
      <c r="AN19" s="2251" t="n">
        <v>0</v>
      </c>
      <c r="AO19" s="2251" t="n">
        <v>0</v>
      </c>
      <c r="AP19" s="2251" t="n">
        <v>0</v>
      </c>
      <c r="AQ19" s="690" t="inlineStr">
        <is>
          <t>Deokgok-myeon</t>
        </is>
      </c>
      <c r="AR19" s="1605" t="inlineStr">
        <is>
          <t>덕곡면</t>
        </is>
      </c>
      <c r="AS19" s="2239">
        <f>SUM(AY19,BA19,BC19,BE19,BG19,BI19,BK19,BM19,BO19,BS19,BU19,BW19,BY19,CA19,CC19,CE19,CG19,CI19,CK19,CM19,CO19,CQ19)</f>
        <v/>
      </c>
      <c r="AT19" s="2249" t="n">
        <v>0</v>
      </c>
      <c r="AU19" s="2249" t="n">
        <v>0</v>
      </c>
      <c r="AV19" s="2239">
        <f>SUM(AZ19,BB19,BD19,BF19,BH19,BJ19,BL19,BN19,BP19,BT19,BV19,BX19,BZ19,CB19,CD19,CF19,CH19,CJ19,CL19,CN19,CP19,CR19,)</f>
        <v/>
      </c>
      <c r="AW19" s="2250" t="n">
        <v>0</v>
      </c>
      <c r="AX19" s="2250" t="n">
        <v>0</v>
      </c>
      <c r="AY19" s="2252" t="n"/>
      <c r="AZ19" s="2252" t="n"/>
      <c r="BA19" s="2249" t="n">
        <v>0</v>
      </c>
      <c r="BB19" s="2252" t="n">
        <v>0</v>
      </c>
      <c r="BC19" s="2252" t="n">
        <v>0</v>
      </c>
      <c r="BD19" s="2252" t="n">
        <v>0</v>
      </c>
      <c r="BE19" s="2252" t="n">
        <v>0</v>
      </c>
      <c r="BF19" s="2252" t="n">
        <v>0</v>
      </c>
      <c r="BG19" s="2252" t="n">
        <v>0</v>
      </c>
      <c r="BH19" s="2252" t="n">
        <v>0</v>
      </c>
      <c r="BI19" s="2252" t="n">
        <v>0</v>
      </c>
      <c r="BJ19" s="2252" t="n">
        <v>0</v>
      </c>
      <c r="BK19" s="2252" t="n">
        <v>0</v>
      </c>
      <c r="BL19" s="2252" t="n">
        <v>0</v>
      </c>
      <c r="BM19" s="2252" t="n">
        <v>0</v>
      </c>
      <c r="BN19" s="2252" t="n">
        <v>0</v>
      </c>
      <c r="BO19" s="2252" t="n">
        <v>0</v>
      </c>
      <c r="BP19" s="2252" t="n">
        <v>0</v>
      </c>
      <c r="BQ19" s="699" t="inlineStr">
        <is>
          <t>Deokgok-myeon</t>
        </is>
      </c>
      <c r="BR19" s="1605" t="inlineStr">
        <is>
          <t>덕곡면</t>
        </is>
      </c>
      <c r="BS19" s="2253" t="n">
        <v>0</v>
      </c>
      <c r="BT19" s="2253" t="n">
        <v>0</v>
      </c>
      <c r="BU19" s="2249" t="n">
        <v>0</v>
      </c>
      <c r="BV19" s="2249" t="n">
        <v>0</v>
      </c>
      <c r="BW19" s="2249" t="n">
        <v>0</v>
      </c>
      <c r="BX19" s="2249" t="n">
        <v>0</v>
      </c>
      <c r="BY19" s="2249" t="n">
        <v>0</v>
      </c>
      <c r="BZ19" s="2249" t="n">
        <v>0</v>
      </c>
      <c r="CA19" s="2249" t="n">
        <v>0</v>
      </c>
      <c r="CB19" s="2253" t="n">
        <v>0</v>
      </c>
      <c r="CC19" s="2253" t="n">
        <v>0</v>
      </c>
      <c r="CD19" s="2253" t="n">
        <v>0</v>
      </c>
      <c r="CE19" s="2253" t="n">
        <v>0</v>
      </c>
      <c r="CF19" s="2253" t="n">
        <v>0</v>
      </c>
      <c r="CG19" s="2253" t="n">
        <v>0</v>
      </c>
      <c r="CH19" s="2253" t="n">
        <v>0</v>
      </c>
      <c r="CI19" s="2253" t="n">
        <v>0</v>
      </c>
      <c r="CJ19" s="2253" t="n">
        <v>0</v>
      </c>
      <c r="CK19" s="2253" t="n">
        <v>0</v>
      </c>
      <c r="CL19" s="2253" t="n">
        <v>0</v>
      </c>
      <c r="CM19" s="2253" t="n">
        <v>0</v>
      </c>
      <c r="CN19" s="2253" t="n">
        <v>0</v>
      </c>
      <c r="CO19" s="2253" t="n">
        <v>0</v>
      </c>
      <c r="CP19" s="2253" t="n">
        <v>0</v>
      </c>
      <c r="CQ19" s="2253" t="n">
        <v>0</v>
      </c>
      <c r="CR19" s="2253" t="n">
        <v>0</v>
      </c>
      <c r="CS19" s="700" t="inlineStr">
        <is>
          <t>Deokgok-myeon</t>
        </is>
      </c>
      <c r="CT19" s="1605" t="inlineStr">
        <is>
          <t>덕곡면</t>
        </is>
      </c>
      <c r="CU19" s="2239" t="n">
        <v>3</v>
      </c>
      <c r="CV19" s="2249" t="n">
        <v>0</v>
      </c>
      <c r="CW19" s="2249" t="n">
        <v>0</v>
      </c>
      <c r="CX19" s="2239">
        <f>SUM(DB19,DD19,DF19,DH19,DJ19,DL19,DN19,DP19,DR19,DV19,DX19,DZ19,EB19,ED19,EF19,EH19,EJ19,EL19,EN19,EP19,ER19,EV19,EX19,EZ19,FB19,FD19,FF19)</f>
        <v/>
      </c>
      <c r="CY19" s="2249" t="n">
        <v>0</v>
      </c>
      <c r="CZ19" s="2249" t="n">
        <v>0</v>
      </c>
      <c r="DA19" s="2252" t="n">
        <v>0</v>
      </c>
      <c r="DB19" s="2252" t="n">
        <v>0</v>
      </c>
      <c r="DC19" s="2252" t="n">
        <v>0</v>
      </c>
      <c r="DD19" s="2252" t="n">
        <v>0</v>
      </c>
      <c r="DE19" s="2252" t="n">
        <v>0</v>
      </c>
      <c r="DF19" s="2252" t="n">
        <v>0</v>
      </c>
      <c r="DG19" s="2252" t="n">
        <v>0</v>
      </c>
      <c r="DH19" s="2252" t="n">
        <v>0</v>
      </c>
      <c r="DI19" s="2252" t="n">
        <v>0</v>
      </c>
      <c r="DJ19" s="2252" t="n">
        <v>0</v>
      </c>
      <c r="DK19" s="2252" t="n">
        <v>0</v>
      </c>
      <c r="DL19" s="2252" t="n">
        <v>0</v>
      </c>
      <c r="DM19" s="2252" t="n">
        <v>0</v>
      </c>
      <c r="DN19" s="2252" t="n">
        <v>0</v>
      </c>
      <c r="DO19" s="2252" t="n">
        <v>0</v>
      </c>
      <c r="DP19" s="2252" t="n">
        <v>0</v>
      </c>
      <c r="DQ19" s="2252" t="n">
        <v>0</v>
      </c>
      <c r="DR19" s="2252" t="n">
        <v>0</v>
      </c>
      <c r="DS19" s="699" t="inlineStr">
        <is>
          <t>Deokgok-myeon</t>
        </is>
      </c>
      <c r="DT19" s="1605" t="inlineStr">
        <is>
          <t>덕곡면</t>
        </is>
      </c>
      <c r="DU19" s="2249" t="n">
        <v>0</v>
      </c>
      <c r="DV19" s="2249" t="n">
        <v>0</v>
      </c>
      <c r="DW19" s="2249" t="n">
        <v>0</v>
      </c>
      <c r="DX19" s="2249" t="n">
        <v>0</v>
      </c>
      <c r="DY19" s="2249" t="n">
        <v>0</v>
      </c>
      <c r="DZ19" s="2249" t="n">
        <v>0</v>
      </c>
      <c r="EA19" s="2249" t="n">
        <v>0</v>
      </c>
      <c r="EB19" s="2249" t="n">
        <v>0</v>
      </c>
      <c r="EC19" s="2249" t="n">
        <v>0</v>
      </c>
      <c r="ED19" s="2249" t="n">
        <v>0</v>
      </c>
      <c r="EE19" s="2252" t="n">
        <v>0</v>
      </c>
      <c r="EF19" s="2252" t="n">
        <v>0</v>
      </c>
      <c r="EG19" s="2249" t="n">
        <v>0</v>
      </c>
      <c r="EH19" s="2249" t="n">
        <v>0</v>
      </c>
      <c r="EI19" s="2249" t="n">
        <v>0</v>
      </c>
      <c r="EJ19" s="2249" t="n">
        <v>0</v>
      </c>
      <c r="EK19" s="2249" t="n">
        <v>0</v>
      </c>
      <c r="EL19" s="2249" t="n">
        <v>0</v>
      </c>
      <c r="EM19" s="2249" t="n">
        <v>0</v>
      </c>
      <c r="EN19" s="2249" t="n">
        <v>0</v>
      </c>
      <c r="EO19" s="2249" t="n">
        <v>0</v>
      </c>
      <c r="EP19" s="2249" t="n">
        <v>0</v>
      </c>
      <c r="EQ19" s="2249" t="n">
        <v>0</v>
      </c>
      <c r="ER19" s="2249" t="n">
        <v>0</v>
      </c>
      <c r="ES19" s="699" t="inlineStr">
        <is>
          <t>Deokgok-myeon</t>
        </is>
      </c>
      <c r="ET19" s="1605" t="inlineStr">
        <is>
          <t>덕곡면</t>
        </is>
      </c>
      <c r="EU19" s="2249" t="n">
        <v>0</v>
      </c>
      <c r="EV19" s="2249" t="n">
        <v>0</v>
      </c>
      <c r="EW19" s="2249" t="n">
        <v>0</v>
      </c>
      <c r="EX19" s="2249" t="n">
        <v>0</v>
      </c>
      <c r="EY19" s="2249" t="n">
        <v>0</v>
      </c>
      <c r="EZ19" s="2249" t="n">
        <v>0</v>
      </c>
      <c r="FA19" s="2249" t="n">
        <v>0</v>
      </c>
      <c r="FB19" s="2249" t="n">
        <v>0</v>
      </c>
      <c r="FC19" s="2249" t="n">
        <v>0</v>
      </c>
      <c r="FD19" s="2249" t="n">
        <v>0</v>
      </c>
      <c r="FE19" s="2249" t="n">
        <v>0</v>
      </c>
      <c r="FF19" s="2249" t="n">
        <v>0</v>
      </c>
      <c r="FG19" s="2249" t="n">
        <v>0</v>
      </c>
      <c r="FH19" s="2249" t="n">
        <v>0</v>
      </c>
    </row>
    <row r="20" ht="20.1" customFormat="1" customHeight="1" s="675">
      <c r="A20" s="1604" t="inlineStr">
        <is>
          <t>운수면</t>
        </is>
      </c>
      <c r="B20" s="698" t="inlineStr">
        <is>
          <t>Unsu-myeon</t>
        </is>
      </c>
      <c r="C20" s="2239">
        <f>SUM(I20,K20,M20,O20,Q20,S20,U20,W20,Y20,AC20,AE20,AG20,AI20,AK20,AM20,AO20,AQ20,AS20,AU20,AW20,AY20,BA20)</f>
        <v/>
      </c>
      <c r="D20" s="2249" t="n">
        <v>5</v>
      </c>
      <c r="E20" s="2249" t="n">
        <v>0</v>
      </c>
      <c r="F20" s="2239">
        <f>SUM(J20,L20,N20,P20,R20,T20,V20,X20,Z20,AD20,AF20,AH20,AJ20,AL20,AN20,AP20,AR20,AT20,AV20,AX20,AZ20,BB20,)</f>
        <v/>
      </c>
      <c r="G20" s="2250" t="n">
        <v>0</v>
      </c>
      <c r="H20" s="2250" t="n">
        <v>0</v>
      </c>
      <c r="I20" s="2249" t="n">
        <v>2</v>
      </c>
      <c r="J20" s="2249" t="n">
        <v>0</v>
      </c>
      <c r="K20" s="2249" t="n">
        <v>2</v>
      </c>
      <c r="L20" s="2251" t="n">
        <v>0</v>
      </c>
      <c r="M20" s="2251" t="n">
        <v>0</v>
      </c>
      <c r="N20" s="2251" t="n">
        <v>0</v>
      </c>
      <c r="O20" s="2251" t="n">
        <v>0</v>
      </c>
      <c r="P20" s="2251" t="n">
        <v>0</v>
      </c>
      <c r="Q20" s="2251" t="n">
        <v>0</v>
      </c>
      <c r="R20" s="2251" t="n">
        <v>0</v>
      </c>
      <c r="S20" s="2251" t="n">
        <v>0</v>
      </c>
      <c r="T20" s="2251" t="n">
        <v>0</v>
      </c>
      <c r="U20" s="2251" t="n">
        <v>0</v>
      </c>
      <c r="V20" s="2251" t="n">
        <v>0</v>
      </c>
      <c r="W20" s="2251" t="n">
        <v>0</v>
      </c>
      <c r="X20" s="2251" t="n">
        <v>0</v>
      </c>
      <c r="Y20" s="2251" t="n">
        <v>0</v>
      </c>
      <c r="Z20" s="2251" t="n">
        <v>0</v>
      </c>
      <c r="AA20" s="2251" t="n">
        <v>0</v>
      </c>
      <c r="AB20" s="2251" t="n">
        <v>0</v>
      </c>
      <c r="AC20" s="2251" t="n">
        <v>0</v>
      </c>
      <c r="AD20" s="2251" t="n">
        <v>0</v>
      </c>
      <c r="AE20" s="2251" t="n">
        <v>0</v>
      </c>
      <c r="AF20" s="2251" t="n">
        <v>0</v>
      </c>
      <c r="AG20" s="2251" t="n">
        <v>0</v>
      </c>
      <c r="AH20" s="2251" t="n">
        <v>0</v>
      </c>
      <c r="AI20" s="2251" t="n">
        <v>0</v>
      </c>
      <c r="AJ20" s="2251" t="n">
        <v>0</v>
      </c>
      <c r="AK20" s="2251" t="n">
        <v>0</v>
      </c>
      <c r="AL20" s="2251" t="n">
        <v>0</v>
      </c>
      <c r="AM20" s="2251" t="n">
        <v>0</v>
      </c>
      <c r="AN20" s="2251" t="n">
        <v>0</v>
      </c>
      <c r="AO20" s="2251" t="n">
        <v>0</v>
      </c>
      <c r="AP20" s="2251" t="n">
        <v>0</v>
      </c>
      <c r="AQ20" s="690" t="inlineStr">
        <is>
          <t>Unsu-myeon</t>
        </is>
      </c>
      <c r="AR20" s="1605" t="inlineStr">
        <is>
          <t>운수면</t>
        </is>
      </c>
      <c r="AS20" s="2239">
        <f>SUM(AY20,BA20,BC20,BE20,BG20,BI20,BK20,BM20,BO20,BS20,BU20,BW20,BY20,CA20,CC20,CE20,CG20,CI20,CK20,CM20,CO20,CQ20)</f>
        <v/>
      </c>
      <c r="AT20" s="2249" t="n">
        <v>0</v>
      </c>
      <c r="AU20" s="2249" t="n">
        <v>0</v>
      </c>
      <c r="AV20" s="2239">
        <f>SUM(AZ20,BB20,BD20,BF20,BH20,BJ20,BL20,BN20,BP20,BT20,BV20,BX20,BZ20,CB20,CD20,CF20,CH20,CJ20,CL20,CN20,CP20,CR20,)</f>
        <v/>
      </c>
      <c r="AW20" s="2250" t="n">
        <v>0</v>
      </c>
      <c r="AX20" s="2250" t="n">
        <v>0</v>
      </c>
      <c r="AY20" s="2249" t="n"/>
      <c r="AZ20" s="2249" t="n"/>
      <c r="BA20" s="2249" t="n">
        <v>0</v>
      </c>
      <c r="BB20" s="2252" t="n">
        <v>0</v>
      </c>
      <c r="BC20" s="2252" t="n">
        <v>0</v>
      </c>
      <c r="BD20" s="2252" t="n">
        <v>0</v>
      </c>
      <c r="BE20" s="2252" t="n">
        <v>0</v>
      </c>
      <c r="BF20" s="2252" t="n">
        <v>0</v>
      </c>
      <c r="BG20" s="2252" t="n">
        <v>0</v>
      </c>
      <c r="BH20" s="2252" t="n">
        <v>0</v>
      </c>
      <c r="BI20" s="2252" t="n">
        <v>0</v>
      </c>
      <c r="BJ20" s="2252" t="n">
        <v>0</v>
      </c>
      <c r="BK20" s="2252" t="n">
        <v>0</v>
      </c>
      <c r="BL20" s="2252" t="n">
        <v>0</v>
      </c>
      <c r="BM20" s="2252" t="n">
        <v>0</v>
      </c>
      <c r="BN20" s="2252" t="n">
        <v>0</v>
      </c>
      <c r="BO20" s="2252" t="n">
        <v>0</v>
      </c>
      <c r="BP20" s="2252" t="n">
        <v>0</v>
      </c>
      <c r="BQ20" s="699" t="inlineStr">
        <is>
          <t>Unsu-myeon</t>
        </is>
      </c>
      <c r="BR20" s="1605" t="inlineStr">
        <is>
          <t>운수면</t>
        </is>
      </c>
      <c r="BS20" s="2253" t="n">
        <v>0</v>
      </c>
      <c r="BT20" s="2253" t="n">
        <v>0</v>
      </c>
      <c r="BU20" s="2249" t="n">
        <v>0</v>
      </c>
      <c r="BV20" s="2249" t="n">
        <v>0</v>
      </c>
      <c r="BW20" s="2249" t="n">
        <v>0</v>
      </c>
      <c r="BX20" s="2249" t="n">
        <v>0</v>
      </c>
      <c r="BY20" s="2249" t="n">
        <v>0</v>
      </c>
      <c r="BZ20" s="2249" t="n">
        <v>0</v>
      </c>
      <c r="CA20" s="2249" t="n">
        <v>0</v>
      </c>
      <c r="CB20" s="2253" t="n">
        <v>0</v>
      </c>
      <c r="CC20" s="2253" t="n">
        <v>0</v>
      </c>
      <c r="CD20" s="2253" t="n">
        <v>0</v>
      </c>
      <c r="CE20" s="2253" t="n">
        <v>0</v>
      </c>
      <c r="CF20" s="2253" t="n">
        <v>0</v>
      </c>
      <c r="CG20" s="2253" t="n">
        <v>0</v>
      </c>
      <c r="CH20" s="2253" t="n">
        <v>0</v>
      </c>
      <c r="CI20" s="2253" t="n">
        <v>0</v>
      </c>
      <c r="CJ20" s="2253" t="n">
        <v>0</v>
      </c>
      <c r="CK20" s="2253" t="n">
        <v>0</v>
      </c>
      <c r="CL20" s="2253" t="n">
        <v>0</v>
      </c>
      <c r="CM20" s="2253" t="n">
        <v>0</v>
      </c>
      <c r="CN20" s="2253" t="n">
        <v>0</v>
      </c>
      <c r="CO20" s="2253" t="n">
        <v>0</v>
      </c>
      <c r="CP20" s="2253" t="n">
        <v>0</v>
      </c>
      <c r="CQ20" s="2253" t="n">
        <v>0</v>
      </c>
      <c r="CR20" s="2253" t="n">
        <v>0</v>
      </c>
      <c r="CS20" s="700" t="inlineStr">
        <is>
          <t>Unsu-myeon</t>
        </is>
      </c>
      <c r="CT20" s="1605" t="inlineStr">
        <is>
          <t>운수면</t>
        </is>
      </c>
      <c r="CU20" s="2239" t="n">
        <v>7</v>
      </c>
      <c r="CV20" s="2249" t="n">
        <v>0</v>
      </c>
      <c r="CW20" s="2249" t="n">
        <v>0</v>
      </c>
      <c r="CX20" s="2239">
        <f>SUM(DB20,DD20,DF20,DH20,DJ20,DL20,DN20,DP20,DR20,DV20,DX20,DZ20,EB20,ED20,EF20,EH20,EJ20,EL20,EN20,EP20,ER20,EV20,EX20,EZ20,FB20,FD20,FF20)</f>
        <v/>
      </c>
      <c r="CY20" s="2249" t="n">
        <v>0</v>
      </c>
      <c r="CZ20" s="2249" t="n">
        <v>0</v>
      </c>
      <c r="DA20" s="2252" t="n">
        <v>0</v>
      </c>
      <c r="DB20" s="2252" t="n">
        <v>0</v>
      </c>
      <c r="DC20" s="2252" t="n">
        <v>0</v>
      </c>
      <c r="DD20" s="2252" t="n">
        <v>0</v>
      </c>
      <c r="DE20" s="2252" t="n">
        <v>0</v>
      </c>
      <c r="DF20" s="2252" t="n">
        <v>0</v>
      </c>
      <c r="DG20" s="2252" t="n">
        <v>0</v>
      </c>
      <c r="DH20" s="2252" t="n">
        <v>0</v>
      </c>
      <c r="DI20" s="2252" t="n">
        <v>0</v>
      </c>
      <c r="DJ20" s="2252" t="n">
        <v>0</v>
      </c>
      <c r="DK20" s="2252" t="n">
        <v>0</v>
      </c>
      <c r="DL20" s="2252" t="n">
        <v>0</v>
      </c>
      <c r="DM20" s="2252" t="n">
        <v>0</v>
      </c>
      <c r="DN20" s="2252" t="n">
        <v>0</v>
      </c>
      <c r="DO20" s="2252" t="n">
        <v>0</v>
      </c>
      <c r="DP20" s="2252" t="n">
        <v>0</v>
      </c>
      <c r="DQ20" s="2252" t="n">
        <v>0</v>
      </c>
      <c r="DR20" s="2252" t="n">
        <v>0</v>
      </c>
      <c r="DS20" s="699" t="inlineStr">
        <is>
          <t>Unsu-myeon</t>
        </is>
      </c>
      <c r="DT20" s="1605" t="inlineStr">
        <is>
          <t>운수면</t>
        </is>
      </c>
      <c r="DU20" s="2249" t="n">
        <v>0</v>
      </c>
      <c r="DV20" s="2249" t="n">
        <v>0</v>
      </c>
      <c r="DW20" s="2249" t="n">
        <v>0</v>
      </c>
      <c r="DX20" s="2249" t="n">
        <v>0</v>
      </c>
      <c r="DY20" s="2249" t="n">
        <v>0</v>
      </c>
      <c r="DZ20" s="2249" t="n">
        <v>0</v>
      </c>
      <c r="EA20" s="2249" t="n">
        <v>0</v>
      </c>
      <c r="EB20" s="2249" t="n">
        <v>0</v>
      </c>
      <c r="EC20" s="2249" t="n">
        <v>0</v>
      </c>
      <c r="ED20" s="2249" t="n">
        <v>0</v>
      </c>
      <c r="EE20" s="2252" t="n">
        <v>0</v>
      </c>
      <c r="EF20" s="2252" t="n">
        <v>0</v>
      </c>
      <c r="EG20" s="2249" t="n">
        <v>0</v>
      </c>
      <c r="EH20" s="2249" t="n">
        <v>0</v>
      </c>
      <c r="EI20" s="2249" t="n">
        <v>0</v>
      </c>
      <c r="EJ20" s="2249" t="n">
        <v>0</v>
      </c>
      <c r="EK20" s="2249" t="n">
        <v>0</v>
      </c>
      <c r="EL20" s="2249" t="n">
        <v>0</v>
      </c>
      <c r="EM20" s="2249" t="n">
        <v>0</v>
      </c>
      <c r="EN20" s="2249" t="n">
        <v>0</v>
      </c>
      <c r="EO20" s="2249" t="n">
        <v>0</v>
      </c>
      <c r="EP20" s="2249" t="n">
        <v>0</v>
      </c>
      <c r="EQ20" s="2249" t="n">
        <v>0</v>
      </c>
      <c r="ER20" s="2249" t="n">
        <v>0</v>
      </c>
      <c r="ES20" s="699" t="inlineStr">
        <is>
          <t>Unsu-myeon</t>
        </is>
      </c>
      <c r="ET20" s="1605" t="inlineStr">
        <is>
          <t>운수면</t>
        </is>
      </c>
      <c r="EU20" s="2249" t="n">
        <v>0</v>
      </c>
      <c r="EV20" s="2249" t="n">
        <v>0</v>
      </c>
      <c r="EW20" s="2249" t="n">
        <v>0</v>
      </c>
      <c r="EX20" s="2249" t="n">
        <v>0</v>
      </c>
      <c r="EY20" s="2249" t="n">
        <v>0</v>
      </c>
      <c r="EZ20" s="2249" t="n">
        <v>0</v>
      </c>
      <c r="FA20" s="2249" t="n">
        <v>0</v>
      </c>
      <c r="FB20" s="2249" t="n">
        <v>0</v>
      </c>
      <c r="FC20" s="2249" t="n">
        <v>0</v>
      </c>
      <c r="FD20" s="2249" t="n">
        <v>0</v>
      </c>
      <c r="FE20" s="2249" t="n">
        <v>0</v>
      </c>
      <c r="FF20" s="2249" t="n">
        <v>0</v>
      </c>
      <c r="FG20" s="2249" t="n">
        <v>0</v>
      </c>
      <c r="FH20" s="2249" t="n">
        <v>0</v>
      </c>
    </row>
    <row r="21" ht="20.1" customFormat="1" customHeight="1" s="675">
      <c r="A21" s="1604" t="inlineStr">
        <is>
          <t>성산면</t>
        </is>
      </c>
      <c r="B21" s="698" t="inlineStr">
        <is>
          <t>Seongsan-myeon</t>
        </is>
      </c>
      <c r="C21" s="2239">
        <f>SUM(I21,K21,M21,O21,Q21,S21,U21,W21,Y21,AC21,AE21,AG21,AI21,AK21,AM21,AO21,AQ21,AS21,AU21,AW21,AY21,BA21)</f>
        <v/>
      </c>
      <c r="D21" s="2249" t="n">
        <v>2</v>
      </c>
      <c r="E21" s="2249" t="n">
        <v>5</v>
      </c>
      <c r="F21" s="2239">
        <f>SUM(J21,L21,N21,P21,R21,T21,V21,X21,Z21,AD21,AF21,AH21,AJ21,AL21,AN21,AP21,AR21,AT21,AV21,AX21,AZ21,BB21,)</f>
        <v/>
      </c>
      <c r="G21" s="2250" t="n">
        <v>0</v>
      </c>
      <c r="H21" s="2250" t="n">
        <v>0</v>
      </c>
      <c r="I21" s="2249" t="n">
        <v>3</v>
      </c>
      <c r="J21" s="2249" t="n">
        <v>0</v>
      </c>
      <c r="K21" s="2249" t="n">
        <v>2</v>
      </c>
      <c r="L21" s="2251" t="n">
        <v>0</v>
      </c>
      <c r="M21" s="2251" t="n">
        <v>0</v>
      </c>
      <c r="N21" s="2251" t="n">
        <v>0</v>
      </c>
      <c r="O21" s="2251" t="n">
        <v>0</v>
      </c>
      <c r="P21" s="2251" t="n">
        <v>0</v>
      </c>
      <c r="Q21" s="2251" t="n">
        <v>0</v>
      </c>
      <c r="R21" s="2251" t="n">
        <v>0</v>
      </c>
      <c r="S21" s="2251" t="n">
        <v>0</v>
      </c>
      <c r="T21" s="2251" t="n">
        <v>0</v>
      </c>
      <c r="U21" s="2251" t="n">
        <v>0</v>
      </c>
      <c r="V21" s="2251" t="n">
        <v>0</v>
      </c>
      <c r="W21" s="2251" t="n">
        <v>0</v>
      </c>
      <c r="X21" s="2251" t="n">
        <v>0</v>
      </c>
      <c r="Y21" s="2251" t="n">
        <v>0</v>
      </c>
      <c r="Z21" s="2251" t="n">
        <v>0</v>
      </c>
      <c r="AA21" s="2251" t="n">
        <v>0</v>
      </c>
      <c r="AB21" s="2251" t="n">
        <v>0</v>
      </c>
      <c r="AC21" s="2251" t="n">
        <v>0</v>
      </c>
      <c r="AD21" s="2251" t="n">
        <v>0</v>
      </c>
      <c r="AE21" s="2251" t="n">
        <v>0</v>
      </c>
      <c r="AF21" s="2251" t="n">
        <v>0</v>
      </c>
      <c r="AG21" s="2251" t="n">
        <v>0</v>
      </c>
      <c r="AH21" s="2251" t="n">
        <v>0</v>
      </c>
      <c r="AI21" s="2251" t="n">
        <v>0</v>
      </c>
      <c r="AJ21" s="2251" t="n">
        <v>0</v>
      </c>
      <c r="AK21" s="2251" t="n">
        <v>0</v>
      </c>
      <c r="AL21" s="2251" t="n">
        <v>0</v>
      </c>
      <c r="AM21" s="2251" t="n">
        <v>0</v>
      </c>
      <c r="AN21" s="2251" t="n">
        <v>0</v>
      </c>
      <c r="AO21" s="2251" t="n">
        <v>0</v>
      </c>
      <c r="AP21" s="2251" t="n">
        <v>0</v>
      </c>
      <c r="AQ21" s="690" t="inlineStr">
        <is>
          <t>Seongsan-myeon</t>
        </is>
      </c>
      <c r="AR21" s="1605" t="inlineStr">
        <is>
          <t>성산면</t>
        </is>
      </c>
      <c r="AS21" s="2239">
        <f>SUM(AY21,BA21,BC21,BE21,BG21,BI21,BK21,BM21,BO21,BS21,BU21,BW21,BY21,CA21,CC21,CE21,CG21,CI21,CK21,CM21,CO21,CQ21)</f>
        <v/>
      </c>
      <c r="AT21" s="2249" t="n">
        <v>0</v>
      </c>
      <c r="AU21" s="2249" t="n">
        <v>0</v>
      </c>
      <c r="AV21" s="2239">
        <f>SUM(AZ21,BB21,BD21,BF21,BH21,BJ21,BL21,BN21,BP21,BT21,BV21,BX21,BZ21,CB21,CD21,CF21,CH21,CJ21,CL21,CN21,CP21,CR21,)</f>
        <v/>
      </c>
      <c r="AW21" s="2250" t="n">
        <v>0</v>
      </c>
      <c r="AX21" s="2250" t="n">
        <v>0</v>
      </c>
      <c r="AY21" s="2249" t="n"/>
      <c r="AZ21" s="2249" t="n"/>
      <c r="BA21" s="2249" t="n">
        <v>0</v>
      </c>
      <c r="BB21" s="2252" t="n">
        <v>0</v>
      </c>
      <c r="BC21" s="2252" t="n">
        <v>0</v>
      </c>
      <c r="BD21" s="2252" t="n">
        <v>0</v>
      </c>
      <c r="BE21" s="2252" t="n">
        <v>0</v>
      </c>
      <c r="BF21" s="2252" t="n">
        <v>0</v>
      </c>
      <c r="BG21" s="2252" t="n">
        <v>0</v>
      </c>
      <c r="BH21" s="2252" t="n">
        <v>0</v>
      </c>
      <c r="BI21" s="2252" t="n">
        <v>0</v>
      </c>
      <c r="BJ21" s="2252" t="n">
        <v>0</v>
      </c>
      <c r="BK21" s="2252" t="n">
        <v>0</v>
      </c>
      <c r="BL21" s="2252" t="n">
        <v>0</v>
      </c>
      <c r="BM21" s="2252" t="n">
        <v>0</v>
      </c>
      <c r="BN21" s="2252" t="n">
        <v>0</v>
      </c>
      <c r="BO21" s="2252" t="n">
        <v>0</v>
      </c>
      <c r="BP21" s="2252" t="n">
        <v>0</v>
      </c>
      <c r="BQ21" s="699" t="inlineStr">
        <is>
          <t>Seongsan-myeon</t>
        </is>
      </c>
      <c r="BR21" s="1605" t="inlineStr">
        <is>
          <t>성산면</t>
        </is>
      </c>
      <c r="BS21" s="2253" t="n">
        <v>0</v>
      </c>
      <c r="BT21" s="2253" t="n">
        <v>0</v>
      </c>
      <c r="BU21" s="2249" t="n">
        <v>0</v>
      </c>
      <c r="BV21" s="2249" t="n">
        <v>0</v>
      </c>
      <c r="BW21" s="2249" t="n">
        <v>0</v>
      </c>
      <c r="BX21" s="2249" t="n">
        <v>0</v>
      </c>
      <c r="BY21" s="2249" t="n">
        <v>0</v>
      </c>
      <c r="BZ21" s="2249" t="n">
        <v>0</v>
      </c>
      <c r="CA21" s="2249" t="n">
        <v>0</v>
      </c>
      <c r="CB21" s="2253" t="n">
        <v>0</v>
      </c>
      <c r="CC21" s="2253" t="n">
        <v>0</v>
      </c>
      <c r="CD21" s="2253" t="n">
        <v>0</v>
      </c>
      <c r="CE21" s="2253" t="n">
        <v>0</v>
      </c>
      <c r="CF21" s="2253" t="n">
        <v>0</v>
      </c>
      <c r="CG21" s="2253" t="n">
        <v>0</v>
      </c>
      <c r="CH21" s="2253" t="n">
        <v>0</v>
      </c>
      <c r="CI21" s="2253" t="n">
        <v>0</v>
      </c>
      <c r="CJ21" s="2253" t="n">
        <v>0</v>
      </c>
      <c r="CK21" s="2253" t="n">
        <v>0</v>
      </c>
      <c r="CL21" s="2253" t="n">
        <v>0</v>
      </c>
      <c r="CM21" s="2253" t="n">
        <v>0</v>
      </c>
      <c r="CN21" s="2253" t="n">
        <v>0</v>
      </c>
      <c r="CO21" s="2253" t="n">
        <v>0</v>
      </c>
      <c r="CP21" s="2253" t="n">
        <v>0</v>
      </c>
      <c r="CQ21" s="2253" t="n">
        <v>0</v>
      </c>
      <c r="CR21" s="2253" t="n">
        <v>0</v>
      </c>
      <c r="CS21" s="700" t="inlineStr">
        <is>
          <t>Seongsan-myeon</t>
        </is>
      </c>
      <c r="CT21" s="1605" t="inlineStr">
        <is>
          <t>성산면</t>
        </is>
      </c>
      <c r="CU21" s="2239" t="n">
        <v>5</v>
      </c>
      <c r="CV21" s="2249" t="n">
        <v>0</v>
      </c>
      <c r="CW21" s="2249" t="n">
        <v>0</v>
      </c>
      <c r="CX21" s="2239">
        <f>SUM(DB21,DD21,DF21,DH21,DJ21,DL21,DN21,DP21,DR21,DV21,DX21,DZ21,EB21,ED21,EF21,EH21,EJ21,EL21,EN21,EP21,ER21,EV21,EX21,EZ21,FB21,FD21,FF21)</f>
        <v/>
      </c>
      <c r="CY21" s="2249" t="n">
        <v>0</v>
      </c>
      <c r="CZ21" s="2249" t="n">
        <v>0</v>
      </c>
      <c r="DA21" s="2252" t="n">
        <v>0</v>
      </c>
      <c r="DB21" s="2252" t="n">
        <v>0</v>
      </c>
      <c r="DC21" s="2252" t="n">
        <v>0</v>
      </c>
      <c r="DD21" s="2252" t="n">
        <v>0</v>
      </c>
      <c r="DE21" s="2252" t="n">
        <v>0</v>
      </c>
      <c r="DF21" s="2252" t="n">
        <v>0</v>
      </c>
      <c r="DG21" s="2252" t="n">
        <v>0</v>
      </c>
      <c r="DH21" s="2252" t="n">
        <v>0</v>
      </c>
      <c r="DI21" s="2252" t="n">
        <v>0</v>
      </c>
      <c r="DJ21" s="2252" t="n">
        <v>0</v>
      </c>
      <c r="DK21" s="2252" t="n">
        <v>0</v>
      </c>
      <c r="DL21" s="2252" t="n">
        <v>0</v>
      </c>
      <c r="DM21" s="2252" t="n">
        <v>0</v>
      </c>
      <c r="DN21" s="2252" t="n">
        <v>0</v>
      </c>
      <c r="DO21" s="2252" t="n">
        <v>0</v>
      </c>
      <c r="DP21" s="2252" t="n">
        <v>0</v>
      </c>
      <c r="DQ21" s="2252" t="n">
        <v>0</v>
      </c>
      <c r="DR21" s="2252" t="n">
        <v>0</v>
      </c>
      <c r="DS21" s="699" t="inlineStr">
        <is>
          <t>Seongsan-myeon</t>
        </is>
      </c>
      <c r="DT21" s="1605" t="inlineStr">
        <is>
          <t>성산면</t>
        </is>
      </c>
      <c r="DU21" s="2249" t="n">
        <v>0</v>
      </c>
      <c r="DV21" s="2249" t="n">
        <v>0</v>
      </c>
      <c r="DW21" s="2249" t="n">
        <v>0</v>
      </c>
      <c r="DX21" s="2249" t="n">
        <v>0</v>
      </c>
      <c r="DY21" s="2249" t="n">
        <v>0</v>
      </c>
      <c r="DZ21" s="2249" t="n">
        <v>0</v>
      </c>
      <c r="EA21" s="2249" t="n">
        <v>0</v>
      </c>
      <c r="EB21" s="2249" t="n">
        <v>0</v>
      </c>
      <c r="EC21" s="2249" t="n">
        <v>0</v>
      </c>
      <c r="ED21" s="2249" t="n">
        <v>0</v>
      </c>
      <c r="EE21" s="2252" t="n">
        <v>0</v>
      </c>
      <c r="EF21" s="2252" t="n">
        <v>0</v>
      </c>
      <c r="EG21" s="2249" t="n">
        <v>0</v>
      </c>
      <c r="EH21" s="2249" t="n">
        <v>0</v>
      </c>
      <c r="EI21" s="2249" t="n">
        <v>0</v>
      </c>
      <c r="EJ21" s="2249" t="n">
        <v>0</v>
      </c>
      <c r="EK21" s="2249" t="n">
        <v>0</v>
      </c>
      <c r="EL21" s="2249" t="n">
        <v>0</v>
      </c>
      <c r="EM21" s="2249" t="n">
        <v>0</v>
      </c>
      <c r="EN21" s="2249" t="n">
        <v>0</v>
      </c>
      <c r="EO21" s="2249" t="n">
        <v>0</v>
      </c>
      <c r="EP21" s="2249" t="n">
        <v>0</v>
      </c>
      <c r="EQ21" s="2249" t="n">
        <v>0</v>
      </c>
      <c r="ER21" s="2249" t="n">
        <v>0</v>
      </c>
      <c r="ES21" s="699" t="inlineStr">
        <is>
          <t>Seongsan-myeon</t>
        </is>
      </c>
      <c r="ET21" s="1605" t="inlineStr">
        <is>
          <t>성산면</t>
        </is>
      </c>
      <c r="EU21" s="2249" t="n">
        <v>0</v>
      </c>
      <c r="EV21" s="2249" t="n">
        <v>0</v>
      </c>
      <c r="EW21" s="2249" t="n">
        <v>0</v>
      </c>
      <c r="EX21" s="2249" t="n">
        <v>0</v>
      </c>
      <c r="EY21" s="2249" t="n">
        <v>0</v>
      </c>
      <c r="EZ21" s="2249" t="n">
        <v>0</v>
      </c>
      <c r="FA21" s="2249" t="n">
        <v>0</v>
      </c>
      <c r="FB21" s="2249" t="n">
        <v>0</v>
      </c>
      <c r="FC21" s="2249" t="n">
        <v>0</v>
      </c>
      <c r="FD21" s="2249" t="n">
        <v>0</v>
      </c>
      <c r="FE21" s="2249" t="n">
        <v>0</v>
      </c>
      <c r="FF21" s="2249" t="n">
        <v>0</v>
      </c>
      <c r="FG21" s="2249" t="n">
        <v>0</v>
      </c>
      <c r="FH21" s="2249" t="n">
        <v>0</v>
      </c>
    </row>
    <row r="22" ht="20.1" customFormat="1" customHeight="1" s="675">
      <c r="A22" s="1604" t="inlineStr">
        <is>
          <t>다산면</t>
        </is>
      </c>
      <c r="B22" s="698" t="inlineStr">
        <is>
          <t>Dasan-myeon</t>
        </is>
      </c>
      <c r="C22" s="2239">
        <f>SUM(I22,K22,M22,O22,Q22,S22,U22,W22,Y22,AC22,AE22,AG22,AI22,AK22,AM22,AO22,AQ22,AS22,AU22,AW22,AY22,BA22)</f>
        <v/>
      </c>
      <c r="D22" s="2249" t="n">
        <v>4</v>
      </c>
      <c r="E22" s="2249" t="n">
        <v>3</v>
      </c>
      <c r="F22" s="2239">
        <f>SUM(J22,L22,N22,P22,R22,T22,V22,X22,Z22,AD22,AF22,AH22,AJ22,AL22,AN22,AP22,AR22,AT22,AV22,AX22,AZ22,BB22,)</f>
        <v/>
      </c>
      <c r="G22" s="2250" t="n">
        <v>0</v>
      </c>
      <c r="H22" s="2250" t="n">
        <v>0</v>
      </c>
      <c r="I22" s="2249" t="n">
        <v>1</v>
      </c>
      <c r="J22" s="2249" t="n">
        <v>0</v>
      </c>
      <c r="K22" s="2249" t="n">
        <v>1</v>
      </c>
      <c r="L22" s="2251" t="n">
        <v>0</v>
      </c>
      <c r="M22" s="2251" t="n">
        <v>0</v>
      </c>
      <c r="N22" s="2251" t="n">
        <v>0</v>
      </c>
      <c r="O22" s="2251" t="n">
        <v>0</v>
      </c>
      <c r="P22" s="2251" t="n">
        <v>0</v>
      </c>
      <c r="Q22" s="2251" t="n">
        <v>0</v>
      </c>
      <c r="R22" s="2251" t="n">
        <v>0</v>
      </c>
      <c r="S22" s="2251" t="n">
        <v>0</v>
      </c>
      <c r="T22" s="2251" t="n">
        <v>0</v>
      </c>
      <c r="U22" s="2251" t="n">
        <v>0</v>
      </c>
      <c r="V22" s="2251" t="n">
        <v>0</v>
      </c>
      <c r="W22" s="2251" t="n">
        <v>0</v>
      </c>
      <c r="X22" s="2251" t="n">
        <v>0</v>
      </c>
      <c r="Y22" s="2251" t="n">
        <v>0</v>
      </c>
      <c r="Z22" s="2251" t="n">
        <v>0</v>
      </c>
      <c r="AA22" s="2251" t="n">
        <v>0</v>
      </c>
      <c r="AB22" s="2251" t="n">
        <v>0</v>
      </c>
      <c r="AC22" s="2251" t="n">
        <v>0</v>
      </c>
      <c r="AD22" s="2251" t="n">
        <v>0</v>
      </c>
      <c r="AE22" s="2251" t="n">
        <v>0</v>
      </c>
      <c r="AF22" s="2251" t="n">
        <v>0</v>
      </c>
      <c r="AG22" s="2251" t="n">
        <v>0</v>
      </c>
      <c r="AH22" s="2251" t="n">
        <v>0</v>
      </c>
      <c r="AI22" s="2251" t="n">
        <v>0</v>
      </c>
      <c r="AJ22" s="2251" t="n">
        <v>0</v>
      </c>
      <c r="AK22" s="2251" t="n">
        <v>0</v>
      </c>
      <c r="AL22" s="2251" t="n">
        <v>0</v>
      </c>
      <c r="AM22" s="2251" t="n">
        <v>0</v>
      </c>
      <c r="AN22" s="2251" t="n">
        <v>0</v>
      </c>
      <c r="AO22" s="2251" t="n">
        <v>0</v>
      </c>
      <c r="AP22" s="2251" t="n">
        <v>0</v>
      </c>
      <c r="AQ22" s="690" t="inlineStr">
        <is>
          <t>Dasan-myeon</t>
        </is>
      </c>
      <c r="AR22" s="1605" t="inlineStr">
        <is>
          <t>다산면</t>
        </is>
      </c>
      <c r="AS22" s="2239">
        <f>SUM(AY22,BA22,BC22,BE22,BG22,BI22,BK22,BM22,BO22,BS22,BU22,BW22,BY22,CA22,CC22,CE22,CG22,CI22,CK22,CM22,CO22,CQ22)</f>
        <v/>
      </c>
      <c r="AT22" s="2249" t="n">
        <v>0</v>
      </c>
      <c r="AU22" s="2249" t="n">
        <v>0</v>
      </c>
      <c r="AV22" s="2239">
        <f>SUM(AZ22,BB22,BD22,BF22,BH22,BJ22,BL22,BN22,BP22,BT22,BV22,BX22,BZ22,CB22,CD22,CF22,CH22,CJ22,CL22,CN22,CP22,CR22,)</f>
        <v/>
      </c>
      <c r="AW22" s="2250" t="n">
        <v>0</v>
      </c>
      <c r="AX22" s="2250" t="n">
        <v>0</v>
      </c>
      <c r="AY22" s="2249" t="n"/>
      <c r="AZ22" s="2249" t="n"/>
      <c r="BA22" s="2249" t="n">
        <v>0</v>
      </c>
      <c r="BB22" s="2252" t="n">
        <v>0</v>
      </c>
      <c r="BC22" s="2252" t="n">
        <v>0</v>
      </c>
      <c r="BD22" s="2252" t="n">
        <v>0</v>
      </c>
      <c r="BE22" s="2252" t="n">
        <v>0</v>
      </c>
      <c r="BF22" s="2252" t="n">
        <v>0</v>
      </c>
      <c r="BG22" s="2252" t="n">
        <v>0</v>
      </c>
      <c r="BH22" s="2252" t="n">
        <v>0</v>
      </c>
      <c r="BI22" s="2252" t="n">
        <v>0</v>
      </c>
      <c r="BJ22" s="2252" t="n">
        <v>0</v>
      </c>
      <c r="BK22" s="2252" t="n">
        <v>0</v>
      </c>
      <c r="BL22" s="2252" t="n">
        <v>0</v>
      </c>
      <c r="BM22" s="2252" t="n">
        <v>0</v>
      </c>
      <c r="BN22" s="2252" t="n">
        <v>0</v>
      </c>
      <c r="BO22" s="2252" t="n">
        <v>0</v>
      </c>
      <c r="BP22" s="2252" t="n">
        <v>0</v>
      </c>
      <c r="BQ22" s="699" t="inlineStr">
        <is>
          <t>Dasan-myeon</t>
        </is>
      </c>
      <c r="BR22" s="1605" t="inlineStr">
        <is>
          <t>다산면</t>
        </is>
      </c>
      <c r="BS22" s="2253" t="n">
        <v>0</v>
      </c>
      <c r="BT22" s="2253" t="n">
        <v>0</v>
      </c>
      <c r="BU22" s="2249" t="n">
        <v>0</v>
      </c>
      <c r="BV22" s="2249" t="n">
        <v>0</v>
      </c>
      <c r="BW22" s="2249" t="n">
        <v>0</v>
      </c>
      <c r="BX22" s="2249" t="n">
        <v>0</v>
      </c>
      <c r="BY22" s="2249" t="n">
        <v>0</v>
      </c>
      <c r="BZ22" s="2249" t="n">
        <v>0</v>
      </c>
      <c r="CA22" s="2249" t="n">
        <v>0</v>
      </c>
      <c r="CB22" s="2253" t="n">
        <v>0</v>
      </c>
      <c r="CC22" s="2253" t="n">
        <v>0</v>
      </c>
      <c r="CD22" s="2253" t="n">
        <v>0</v>
      </c>
      <c r="CE22" s="2253" t="n">
        <v>0</v>
      </c>
      <c r="CF22" s="2253" t="n">
        <v>0</v>
      </c>
      <c r="CG22" s="2253" t="n">
        <v>0</v>
      </c>
      <c r="CH22" s="2253" t="n">
        <v>0</v>
      </c>
      <c r="CI22" s="2253" t="n">
        <v>0</v>
      </c>
      <c r="CJ22" s="2253" t="n">
        <v>0</v>
      </c>
      <c r="CK22" s="2253" t="n">
        <v>0</v>
      </c>
      <c r="CL22" s="2253" t="n">
        <v>0</v>
      </c>
      <c r="CM22" s="2253" t="n">
        <v>0</v>
      </c>
      <c r="CN22" s="2253" t="n">
        <v>0</v>
      </c>
      <c r="CO22" s="2253" t="n">
        <v>0</v>
      </c>
      <c r="CP22" s="2253" t="n">
        <v>0</v>
      </c>
      <c r="CQ22" s="2253" t="n">
        <v>0</v>
      </c>
      <c r="CR22" s="2253" t="n">
        <v>0</v>
      </c>
      <c r="CS22" s="700" t="inlineStr">
        <is>
          <t>Dasan-myeon</t>
        </is>
      </c>
      <c r="CT22" s="1605" t="inlineStr">
        <is>
          <t>다산면</t>
        </is>
      </c>
      <c r="CU22" s="2239" t="n">
        <v>5</v>
      </c>
      <c r="CV22" s="2249" t="n">
        <v>0</v>
      </c>
      <c r="CW22" s="2249" t="n">
        <v>0</v>
      </c>
      <c r="CX22" s="2239">
        <f>SUM(DB22,DD22,DF22,DH22,DJ22,DL22,DN22,DP22,DR22,DV22,DX22,DZ22,EB22,ED22,EF22,EH22,EJ22,EL22,EN22,EP22,ER22,EV22,EX22,EZ22,FB22,FD22,FF22)</f>
        <v/>
      </c>
      <c r="CY22" s="2249" t="n">
        <v>0</v>
      </c>
      <c r="CZ22" s="2249" t="n">
        <v>0</v>
      </c>
      <c r="DA22" s="2252" t="n">
        <v>0</v>
      </c>
      <c r="DB22" s="2252" t="n">
        <v>0</v>
      </c>
      <c r="DC22" s="2252" t="n">
        <v>0</v>
      </c>
      <c r="DD22" s="2252" t="n">
        <v>0</v>
      </c>
      <c r="DE22" s="2252" t="n">
        <v>0</v>
      </c>
      <c r="DF22" s="2252" t="n">
        <v>0</v>
      </c>
      <c r="DG22" s="2252" t="n">
        <v>0</v>
      </c>
      <c r="DH22" s="2252" t="n">
        <v>0</v>
      </c>
      <c r="DI22" s="2252" t="n">
        <v>0</v>
      </c>
      <c r="DJ22" s="2252" t="n">
        <v>0</v>
      </c>
      <c r="DK22" s="2252" t="n">
        <v>0</v>
      </c>
      <c r="DL22" s="2252" t="n">
        <v>0</v>
      </c>
      <c r="DM22" s="2252" t="n">
        <v>0</v>
      </c>
      <c r="DN22" s="2252" t="n">
        <v>0</v>
      </c>
      <c r="DO22" s="2252" t="n">
        <v>0</v>
      </c>
      <c r="DP22" s="2252" t="n">
        <v>0</v>
      </c>
      <c r="DQ22" s="2252" t="n">
        <v>0</v>
      </c>
      <c r="DR22" s="2252" t="n">
        <v>0</v>
      </c>
      <c r="DS22" s="699" t="inlineStr">
        <is>
          <t>Dasan-myeon</t>
        </is>
      </c>
      <c r="DT22" s="1605" t="inlineStr">
        <is>
          <t>다산면</t>
        </is>
      </c>
      <c r="DU22" s="2249" t="n">
        <v>0</v>
      </c>
      <c r="DV22" s="2249" t="n">
        <v>0</v>
      </c>
      <c r="DW22" s="2249" t="n">
        <v>0</v>
      </c>
      <c r="DX22" s="2249" t="n">
        <v>0</v>
      </c>
      <c r="DY22" s="2249" t="n">
        <v>0</v>
      </c>
      <c r="DZ22" s="2249" t="n">
        <v>0</v>
      </c>
      <c r="EA22" s="2249" t="n">
        <v>0</v>
      </c>
      <c r="EB22" s="2249" t="n">
        <v>0</v>
      </c>
      <c r="EC22" s="2249" t="n">
        <v>0</v>
      </c>
      <c r="ED22" s="2249" t="n">
        <v>0</v>
      </c>
      <c r="EE22" s="2252" t="n">
        <v>0</v>
      </c>
      <c r="EF22" s="2252" t="n">
        <v>0</v>
      </c>
      <c r="EG22" s="2249" t="n">
        <v>0</v>
      </c>
      <c r="EH22" s="2249" t="n">
        <v>0</v>
      </c>
      <c r="EI22" s="2249" t="n">
        <v>0</v>
      </c>
      <c r="EJ22" s="2249" t="n">
        <v>0</v>
      </c>
      <c r="EK22" s="2249" t="n">
        <v>0</v>
      </c>
      <c r="EL22" s="2249" t="n">
        <v>0</v>
      </c>
      <c r="EM22" s="2249" t="n">
        <v>0</v>
      </c>
      <c r="EN22" s="2249" t="n">
        <v>0</v>
      </c>
      <c r="EO22" s="2249" t="n">
        <v>0</v>
      </c>
      <c r="EP22" s="2249" t="n">
        <v>0</v>
      </c>
      <c r="EQ22" s="2249" t="n">
        <v>0</v>
      </c>
      <c r="ER22" s="2249" t="n">
        <v>0</v>
      </c>
      <c r="ES22" s="699" t="inlineStr">
        <is>
          <t>Dasan-myeon</t>
        </is>
      </c>
      <c r="ET22" s="1605" t="inlineStr">
        <is>
          <t>다산면</t>
        </is>
      </c>
      <c r="EU22" s="2249" t="n">
        <v>0</v>
      </c>
      <c r="EV22" s="2249" t="n">
        <v>0</v>
      </c>
      <c r="EW22" s="2249" t="n">
        <v>0</v>
      </c>
      <c r="EX22" s="2249" t="n">
        <v>0</v>
      </c>
      <c r="EY22" s="2249" t="n">
        <v>0</v>
      </c>
      <c r="EZ22" s="2249" t="n">
        <v>0</v>
      </c>
      <c r="FA22" s="2249" t="n">
        <v>0</v>
      </c>
      <c r="FB22" s="2249" t="n">
        <v>0</v>
      </c>
      <c r="FC22" s="2249" t="n">
        <v>0</v>
      </c>
      <c r="FD22" s="2249" t="n">
        <v>0</v>
      </c>
      <c r="FE22" s="2249" t="n">
        <v>0</v>
      </c>
      <c r="FF22" s="2249" t="n">
        <v>0</v>
      </c>
      <c r="FG22" s="2249" t="n">
        <v>0</v>
      </c>
      <c r="FH22" s="2249" t="n">
        <v>0</v>
      </c>
    </row>
    <row r="23" ht="20.1" customFormat="1" customHeight="1" s="675">
      <c r="A23" s="1604" t="inlineStr">
        <is>
          <t>개진면</t>
        </is>
      </c>
      <c r="B23" s="698" t="inlineStr">
        <is>
          <t>Gaejin-myeon</t>
        </is>
      </c>
      <c r="C23" s="2239">
        <f>SUM(I23,K23,M23,O23,Q23,S23,U23,W23,Y23,AC23,AE23,AG23,AI23,AK23,AM23,AO23,AQ23,AS23,AU23,AW23,AY23,BA23)</f>
        <v/>
      </c>
      <c r="D23" s="2249" t="n">
        <v>3</v>
      </c>
      <c r="E23" s="2249" t="n">
        <v>3</v>
      </c>
      <c r="F23" s="2239">
        <f>SUM(J23,L23,N23,P23,R23,T23,V23,X23,Z23,AD23,AF23,AH23,AJ23,AL23,AN23,AP23,AR23,AT23,AV23,AX23,AZ23,BB23,)</f>
        <v/>
      </c>
      <c r="G23" s="2250" t="n">
        <v>0</v>
      </c>
      <c r="H23" s="2250" t="n">
        <v>0</v>
      </c>
      <c r="I23" s="2249" t="n">
        <v>5</v>
      </c>
      <c r="J23" s="2249" t="n">
        <v>0</v>
      </c>
      <c r="K23" s="2249" t="n">
        <v>1</v>
      </c>
      <c r="L23" s="2251" t="n">
        <v>0</v>
      </c>
      <c r="M23" s="2251" t="n">
        <v>0</v>
      </c>
      <c r="N23" s="2251" t="n">
        <v>0</v>
      </c>
      <c r="O23" s="2251" t="n">
        <v>0</v>
      </c>
      <c r="P23" s="2251" t="n">
        <v>0</v>
      </c>
      <c r="Q23" s="2251" t="n">
        <v>0</v>
      </c>
      <c r="R23" s="2251" t="n">
        <v>0</v>
      </c>
      <c r="S23" s="2251" t="n">
        <v>0</v>
      </c>
      <c r="T23" s="2251" t="n">
        <v>0</v>
      </c>
      <c r="U23" s="2251" t="n">
        <v>0</v>
      </c>
      <c r="V23" s="2251" t="n">
        <v>0</v>
      </c>
      <c r="W23" s="2251" t="n">
        <v>0</v>
      </c>
      <c r="X23" s="2251" t="n">
        <v>0</v>
      </c>
      <c r="Y23" s="2251" t="n">
        <v>0</v>
      </c>
      <c r="Z23" s="2251" t="n">
        <v>0</v>
      </c>
      <c r="AA23" s="2251" t="n">
        <v>0</v>
      </c>
      <c r="AB23" s="2251" t="n">
        <v>0</v>
      </c>
      <c r="AC23" s="2251" t="n">
        <v>0</v>
      </c>
      <c r="AD23" s="2251" t="n">
        <v>0</v>
      </c>
      <c r="AE23" s="2251" t="n">
        <v>0</v>
      </c>
      <c r="AF23" s="2251" t="n">
        <v>0</v>
      </c>
      <c r="AG23" s="2251" t="n">
        <v>0</v>
      </c>
      <c r="AH23" s="2251" t="n">
        <v>0</v>
      </c>
      <c r="AI23" s="2251" t="n">
        <v>0</v>
      </c>
      <c r="AJ23" s="2251" t="n">
        <v>0</v>
      </c>
      <c r="AK23" s="2251" t="n">
        <v>0</v>
      </c>
      <c r="AL23" s="2251" t="n">
        <v>0</v>
      </c>
      <c r="AM23" s="2251" t="n">
        <v>0</v>
      </c>
      <c r="AN23" s="2251" t="n">
        <v>0</v>
      </c>
      <c r="AO23" s="2251" t="n">
        <v>0</v>
      </c>
      <c r="AP23" s="2251" t="n">
        <v>0</v>
      </c>
      <c r="AQ23" s="690" t="inlineStr">
        <is>
          <t>Gaejin-myeon</t>
        </is>
      </c>
      <c r="AR23" s="1605" t="inlineStr">
        <is>
          <t>개진면</t>
        </is>
      </c>
      <c r="AS23" s="2239">
        <f>SUM(AY23,BA23,BC23,BE23,BG23,BI23,BK23,BM23,BO23,BS23,BU23,BW23,BY23,CA23,CC23,CE23,CG23,CI23,CK23,CM23,CO23,CQ23)</f>
        <v/>
      </c>
      <c r="AT23" s="2249" t="n">
        <v>0</v>
      </c>
      <c r="AU23" s="2249" t="n">
        <v>0</v>
      </c>
      <c r="AV23" s="2239">
        <f>SUM(AZ23,BB23,BD23,BF23,BH23,BJ23,BL23,BN23,BP23,BT23,BV23,BX23,BZ23,CB23,CD23,CF23,CH23,CJ23,CL23,CN23,CP23,CR23,)</f>
        <v/>
      </c>
      <c r="AW23" s="2250" t="n">
        <v>0</v>
      </c>
      <c r="AX23" s="2250" t="n">
        <v>0</v>
      </c>
      <c r="AY23" s="2249" t="n"/>
      <c r="AZ23" s="2249" t="n"/>
      <c r="BA23" s="2249" t="n">
        <v>0</v>
      </c>
      <c r="BB23" s="2252" t="n">
        <v>0</v>
      </c>
      <c r="BC23" s="2252" t="n">
        <v>0</v>
      </c>
      <c r="BD23" s="2252" t="n">
        <v>0</v>
      </c>
      <c r="BE23" s="2252" t="n">
        <v>0</v>
      </c>
      <c r="BF23" s="2252" t="n">
        <v>0</v>
      </c>
      <c r="BG23" s="2252" t="n">
        <v>0</v>
      </c>
      <c r="BH23" s="2252" t="n">
        <v>0</v>
      </c>
      <c r="BI23" s="2252" t="n">
        <v>0</v>
      </c>
      <c r="BJ23" s="2252" t="n">
        <v>0</v>
      </c>
      <c r="BK23" s="2252" t="n">
        <v>0</v>
      </c>
      <c r="BL23" s="2252" t="n">
        <v>0</v>
      </c>
      <c r="BM23" s="2252" t="n">
        <v>0</v>
      </c>
      <c r="BN23" s="2252" t="n">
        <v>0</v>
      </c>
      <c r="BO23" s="2252" t="n">
        <v>0</v>
      </c>
      <c r="BP23" s="2252" t="n">
        <v>0</v>
      </c>
      <c r="BQ23" s="699" t="inlineStr">
        <is>
          <t>Gaejin-myeon</t>
        </is>
      </c>
      <c r="BR23" s="1605" t="inlineStr">
        <is>
          <t>개진면</t>
        </is>
      </c>
      <c r="BS23" s="2253" t="n">
        <v>0</v>
      </c>
      <c r="BT23" s="2253" t="n">
        <v>0</v>
      </c>
      <c r="BU23" s="2249" t="n">
        <v>0</v>
      </c>
      <c r="BV23" s="2249" t="n">
        <v>0</v>
      </c>
      <c r="BW23" s="2249" t="n">
        <v>0</v>
      </c>
      <c r="BX23" s="2249" t="n">
        <v>0</v>
      </c>
      <c r="BY23" s="2249" t="n">
        <v>0</v>
      </c>
      <c r="BZ23" s="2249" t="n">
        <v>0</v>
      </c>
      <c r="CA23" s="2249" t="n">
        <v>0</v>
      </c>
      <c r="CB23" s="2253" t="n">
        <v>0</v>
      </c>
      <c r="CC23" s="2253" t="n">
        <v>0</v>
      </c>
      <c r="CD23" s="2253" t="n">
        <v>0</v>
      </c>
      <c r="CE23" s="2253" t="n">
        <v>0</v>
      </c>
      <c r="CF23" s="2253" t="n">
        <v>0</v>
      </c>
      <c r="CG23" s="2253" t="n">
        <v>0</v>
      </c>
      <c r="CH23" s="2253" t="n">
        <v>0</v>
      </c>
      <c r="CI23" s="2253" t="n">
        <v>0</v>
      </c>
      <c r="CJ23" s="2253" t="n">
        <v>0</v>
      </c>
      <c r="CK23" s="2253" t="n">
        <v>0</v>
      </c>
      <c r="CL23" s="2253" t="n">
        <v>0</v>
      </c>
      <c r="CM23" s="2253" t="n">
        <v>0</v>
      </c>
      <c r="CN23" s="2253" t="n">
        <v>0</v>
      </c>
      <c r="CO23" s="2253" t="n">
        <v>0</v>
      </c>
      <c r="CP23" s="2253" t="n">
        <v>0</v>
      </c>
      <c r="CQ23" s="2253" t="n">
        <v>0</v>
      </c>
      <c r="CR23" s="2253" t="n">
        <v>0</v>
      </c>
      <c r="CS23" s="700" t="inlineStr">
        <is>
          <t>Gaejin-myeon</t>
        </is>
      </c>
      <c r="CT23" s="1605" t="inlineStr">
        <is>
          <t>개진면</t>
        </is>
      </c>
      <c r="CU23" s="2239" t="n">
        <v>3</v>
      </c>
      <c r="CV23" s="2249" t="n">
        <v>0</v>
      </c>
      <c r="CW23" s="2249" t="n">
        <v>0</v>
      </c>
      <c r="CX23" s="2239">
        <f>SUM(DB23,DD23,DF23,DH23,DJ23,DL23,DN23,DP23,DR23,DV23,DX23,DZ23,EB23,ED23,EF23,EH23,EJ23,EL23,EN23,EP23,ER23,EV23,EX23,EZ23,FB23,FD23,FF23)</f>
        <v/>
      </c>
      <c r="CY23" s="2249" t="n">
        <v>0</v>
      </c>
      <c r="CZ23" s="2249" t="n">
        <v>0</v>
      </c>
      <c r="DA23" s="2252" t="n">
        <v>0</v>
      </c>
      <c r="DB23" s="2252" t="n">
        <v>0</v>
      </c>
      <c r="DC23" s="2252" t="n">
        <v>0</v>
      </c>
      <c r="DD23" s="2252" t="n">
        <v>0</v>
      </c>
      <c r="DE23" s="2252" t="n">
        <v>0</v>
      </c>
      <c r="DF23" s="2252" t="n">
        <v>0</v>
      </c>
      <c r="DG23" s="2252" t="n">
        <v>0</v>
      </c>
      <c r="DH23" s="2252" t="n">
        <v>0</v>
      </c>
      <c r="DI23" s="2252" t="n">
        <v>0</v>
      </c>
      <c r="DJ23" s="2252" t="n">
        <v>0</v>
      </c>
      <c r="DK23" s="2252" t="n">
        <v>0</v>
      </c>
      <c r="DL23" s="2252" t="n">
        <v>0</v>
      </c>
      <c r="DM23" s="2252" t="n">
        <v>0</v>
      </c>
      <c r="DN23" s="2252" t="n">
        <v>0</v>
      </c>
      <c r="DO23" s="2252" t="n">
        <v>0</v>
      </c>
      <c r="DP23" s="2252" t="n">
        <v>0</v>
      </c>
      <c r="DQ23" s="2252" t="n">
        <v>0</v>
      </c>
      <c r="DR23" s="2252" t="n">
        <v>0</v>
      </c>
      <c r="DS23" s="699" t="inlineStr">
        <is>
          <t>Gaejin-myeon</t>
        </is>
      </c>
      <c r="DT23" s="1605" t="inlineStr">
        <is>
          <t>개진면</t>
        </is>
      </c>
      <c r="DU23" s="2249" t="n">
        <v>0</v>
      </c>
      <c r="DV23" s="2249" t="n">
        <v>0</v>
      </c>
      <c r="DW23" s="2249" t="n">
        <v>0</v>
      </c>
      <c r="DX23" s="2249" t="n">
        <v>0</v>
      </c>
      <c r="DY23" s="2249" t="n">
        <v>0</v>
      </c>
      <c r="DZ23" s="2249" t="n">
        <v>0</v>
      </c>
      <c r="EA23" s="2249" t="n">
        <v>0</v>
      </c>
      <c r="EB23" s="2249" t="n">
        <v>0</v>
      </c>
      <c r="EC23" s="2249" t="n">
        <v>0</v>
      </c>
      <c r="ED23" s="2249" t="n">
        <v>0</v>
      </c>
      <c r="EE23" s="2252" t="n">
        <v>0</v>
      </c>
      <c r="EF23" s="2252" t="n">
        <v>0</v>
      </c>
      <c r="EG23" s="2249" t="n">
        <v>0</v>
      </c>
      <c r="EH23" s="2249" t="n">
        <v>0</v>
      </c>
      <c r="EI23" s="2249" t="n">
        <v>0</v>
      </c>
      <c r="EJ23" s="2249" t="n">
        <v>0</v>
      </c>
      <c r="EK23" s="2249" t="n">
        <v>0</v>
      </c>
      <c r="EL23" s="2249" t="n">
        <v>0</v>
      </c>
      <c r="EM23" s="2249" t="n">
        <v>0</v>
      </c>
      <c r="EN23" s="2249" t="n">
        <v>0</v>
      </c>
      <c r="EO23" s="2249" t="n">
        <v>0</v>
      </c>
      <c r="EP23" s="2249" t="n">
        <v>0</v>
      </c>
      <c r="EQ23" s="2249" t="n">
        <v>0</v>
      </c>
      <c r="ER23" s="2249" t="n">
        <v>0</v>
      </c>
      <c r="ES23" s="699" t="inlineStr">
        <is>
          <t>Gaejin-myeon</t>
        </is>
      </c>
      <c r="ET23" s="1605" t="inlineStr">
        <is>
          <t>개진면</t>
        </is>
      </c>
      <c r="EU23" s="2249" t="n">
        <v>0</v>
      </c>
      <c r="EV23" s="2249" t="n">
        <v>0</v>
      </c>
      <c r="EW23" s="2249" t="n">
        <v>0</v>
      </c>
      <c r="EX23" s="2249" t="n">
        <v>0</v>
      </c>
      <c r="EY23" s="2249" t="n">
        <v>0</v>
      </c>
      <c r="EZ23" s="2249" t="n">
        <v>0</v>
      </c>
      <c r="FA23" s="2249" t="n">
        <v>0</v>
      </c>
      <c r="FB23" s="2249" t="n">
        <v>0</v>
      </c>
      <c r="FC23" s="2249" t="n">
        <v>0</v>
      </c>
      <c r="FD23" s="2249" t="n">
        <v>0</v>
      </c>
      <c r="FE23" s="2249" t="n">
        <v>0</v>
      </c>
      <c r="FF23" s="2249" t="n">
        <v>0</v>
      </c>
      <c r="FG23" s="2249" t="n">
        <v>0</v>
      </c>
      <c r="FH23" s="2249" t="n">
        <v>0</v>
      </c>
    </row>
    <row r="24" ht="20.1" customFormat="1" customHeight="1" s="675">
      <c r="A24" s="1604" t="inlineStr">
        <is>
          <t>우곡면</t>
        </is>
      </c>
      <c r="B24" s="698" t="inlineStr">
        <is>
          <t>Ugok-myeon</t>
        </is>
      </c>
      <c r="C24" s="2239">
        <f>SUM(I24,K24,M24,O24,Q24,S24,U24,W24,Y24,AC24,AE24,AG24,AI24,AK24,AM24,AO24,AQ24,AS24,AU24,AW24,AY24,BA24)</f>
        <v/>
      </c>
      <c r="D24" s="2249" t="n">
        <v>0</v>
      </c>
      <c r="E24" s="2249" t="n">
        <v>0</v>
      </c>
      <c r="F24" s="2239">
        <f>SUM(J24,L24,N24,P24,R24,T24,V24,X24,Z24,AD24,AF24,AH24,AJ24,AL24,AN24,AP24,AR24,AT24,AV24,AX24,AZ24,BB24,)</f>
        <v/>
      </c>
      <c r="G24" s="2250" t="n">
        <v>0</v>
      </c>
      <c r="H24" s="2250" t="n">
        <v>0</v>
      </c>
      <c r="I24" s="2249" t="n">
        <v>0</v>
      </c>
      <c r="J24" s="2249" t="n">
        <v>0</v>
      </c>
      <c r="K24" s="2249" t="n">
        <v>0</v>
      </c>
      <c r="L24" s="2251" t="n">
        <v>0</v>
      </c>
      <c r="M24" s="2251" t="n">
        <v>0</v>
      </c>
      <c r="N24" s="2251" t="n">
        <v>0</v>
      </c>
      <c r="O24" s="2251" t="n">
        <v>0</v>
      </c>
      <c r="P24" s="2251" t="n">
        <v>0</v>
      </c>
      <c r="Q24" s="2251" t="n">
        <v>0</v>
      </c>
      <c r="R24" s="2251" t="n">
        <v>0</v>
      </c>
      <c r="S24" s="2251" t="n">
        <v>0</v>
      </c>
      <c r="T24" s="2251" t="n">
        <v>0</v>
      </c>
      <c r="U24" s="2251" t="n">
        <v>0</v>
      </c>
      <c r="V24" s="2251" t="n">
        <v>0</v>
      </c>
      <c r="W24" s="2251" t="n">
        <v>0</v>
      </c>
      <c r="X24" s="2251" t="n">
        <v>0</v>
      </c>
      <c r="Y24" s="2251" t="n">
        <v>0</v>
      </c>
      <c r="Z24" s="2251" t="n">
        <v>0</v>
      </c>
      <c r="AA24" s="2251" t="n">
        <v>0</v>
      </c>
      <c r="AB24" s="2251" t="n">
        <v>0</v>
      </c>
      <c r="AC24" s="2251" t="n">
        <v>0</v>
      </c>
      <c r="AD24" s="2251" t="n">
        <v>0</v>
      </c>
      <c r="AE24" s="2251" t="n">
        <v>0</v>
      </c>
      <c r="AF24" s="2251" t="n">
        <v>0</v>
      </c>
      <c r="AG24" s="2251" t="n">
        <v>0</v>
      </c>
      <c r="AH24" s="2251" t="n">
        <v>0</v>
      </c>
      <c r="AI24" s="2251" t="n">
        <v>0</v>
      </c>
      <c r="AJ24" s="2251" t="n">
        <v>0</v>
      </c>
      <c r="AK24" s="2251" t="n">
        <v>0</v>
      </c>
      <c r="AL24" s="2251" t="n">
        <v>0</v>
      </c>
      <c r="AM24" s="2251" t="n">
        <v>0</v>
      </c>
      <c r="AN24" s="2251" t="n">
        <v>0</v>
      </c>
      <c r="AO24" s="2251" t="n">
        <v>0</v>
      </c>
      <c r="AP24" s="2251" t="n">
        <v>0</v>
      </c>
      <c r="AQ24" s="690" t="inlineStr">
        <is>
          <t>Ugok-myeon</t>
        </is>
      </c>
      <c r="AR24" s="1605" t="inlineStr">
        <is>
          <t>우곡면</t>
        </is>
      </c>
      <c r="AS24" s="2239">
        <f>SUM(AY24,BA24,BC24,BE24,BG24,BI24,BK24,BM24,BO24,BS24,BU24,BW24,BY24,CA24,CC24,CE24,CG24,CI24,CK24,CM24,CO24,CQ24)</f>
        <v/>
      </c>
      <c r="AT24" s="2249" t="n">
        <v>0</v>
      </c>
      <c r="AU24" s="2249" t="n">
        <v>0</v>
      </c>
      <c r="AV24" s="2239">
        <f>SUM(AZ24,BB24,BD24,BF24,BH24,BJ24,BL24,BN24,BP24,BT24,BV24,BX24,BZ24,CB24,CD24,CF24,CH24,CJ24,CL24,CN24,CP24,CR24,)</f>
        <v/>
      </c>
      <c r="AW24" s="2250" t="n">
        <v>0</v>
      </c>
      <c r="AX24" s="2250" t="n">
        <v>0</v>
      </c>
      <c r="AY24" s="2249" t="n"/>
      <c r="AZ24" s="2249" t="n"/>
      <c r="BA24" s="2249" t="n">
        <v>0</v>
      </c>
      <c r="BB24" s="2252" t="n">
        <v>0</v>
      </c>
      <c r="BC24" s="2252" t="n">
        <v>0</v>
      </c>
      <c r="BD24" s="2252" t="n">
        <v>0</v>
      </c>
      <c r="BE24" s="2252" t="n">
        <v>0</v>
      </c>
      <c r="BF24" s="2252" t="n">
        <v>0</v>
      </c>
      <c r="BG24" s="2252" t="n">
        <v>0</v>
      </c>
      <c r="BH24" s="2252" t="n">
        <v>0</v>
      </c>
      <c r="BI24" s="2252" t="n">
        <v>0</v>
      </c>
      <c r="BJ24" s="2252" t="n">
        <v>0</v>
      </c>
      <c r="BK24" s="2252" t="n">
        <v>0</v>
      </c>
      <c r="BL24" s="2252" t="n">
        <v>0</v>
      </c>
      <c r="BM24" s="2252" t="n">
        <v>0</v>
      </c>
      <c r="BN24" s="2252" t="n">
        <v>0</v>
      </c>
      <c r="BO24" s="2252" t="n">
        <v>0</v>
      </c>
      <c r="BP24" s="2252" t="n">
        <v>0</v>
      </c>
      <c r="BQ24" s="699" t="inlineStr">
        <is>
          <t>Ugok-myeon</t>
        </is>
      </c>
      <c r="BR24" s="1605" t="inlineStr">
        <is>
          <t>우곡면</t>
        </is>
      </c>
      <c r="BS24" s="2253" t="n">
        <v>0</v>
      </c>
      <c r="BT24" s="2253" t="n">
        <v>0</v>
      </c>
      <c r="BU24" s="2249" t="n">
        <v>0</v>
      </c>
      <c r="BV24" s="2249" t="n">
        <v>0</v>
      </c>
      <c r="BW24" s="2249" t="n">
        <v>0</v>
      </c>
      <c r="BX24" s="2249" t="n">
        <v>0</v>
      </c>
      <c r="BY24" s="2249" t="n">
        <v>0</v>
      </c>
      <c r="BZ24" s="2249" t="n">
        <v>0</v>
      </c>
      <c r="CA24" s="2249" t="n">
        <v>0</v>
      </c>
      <c r="CB24" s="2253" t="n">
        <v>0</v>
      </c>
      <c r="CC24" s="2253" t="n">
        <v>0</v>
      </c>
      <c r="CD24" s="2253" t="n">
        <v>0</v>
      </c>
      <c r="CE24" s="2253" t="n">
        <v>0</v>
      </c>
      <c r="CF24" s="2253" t="n">
        <v>0</v>
      </c>
      <c r="CG24" s="2253" t="n">
        <v>0</v>
      </c>
      <c r="CH24" s="2253" t="n">
        <v>0</v>
      </c>
      <c r="CI24" s="2253" t="n">
        <v>0</v>
      </c>
      <c r="CJ24" s="2253" t="n">
        <v>0</v>
      </c>
      <c r="CK24" s="2253" t="n">
        <v>0</v>
      </c>
      <c r="CL24" s="2253" t="n">
        <v>0</v>
      </c>
      <c r="CM24" s="2253" t="n">
        <v>0</v>
      </c>
      <c r="CN24" s="2253" t="n">
        <v>0</v>
      </c>
      <c r="CO24" s="2253" t="n">
        <v>0</v>
      </c>
      <c r="CP24" s="2253" t="n">
        <v>0</v>
      </c>
      <c r="CQ24" s="2253" t="n">
        <v>0</v>
      </c>
      <c r="CR24" s="2253" t="n">
        <v>0</v>
      </c>
      <c r="CS24" s="700" t="inlineStr">
        <is>
          <t>Ugok-myeon</t>
        </is>
      </c>
      <c r="CT24" s="1605" t="inlineStr">
        <is>
          <t>우곡면</t>
        </is>
      </c>
      <c r="CU24" s="2239" t="n">
        <v>3</v>
      </c>
      <c r="CV24" s="2249" t="n">
        <v>0</v>
      </c>
      <c r="CW24" s="2249" t="n">
        <v>0</v>
      </c>
      <c r="CX24" s="2239">
        <f>SUM(DB24,DD24,DF24,DH24,DJ24,DL24,DN24,DP24,DR24,DV24,DX24,DZ24,EB24,ED24,EF24,EH24,EJ24,EL24,EN24,EP24,ER24,EV24,EX24,EZ24,FB24,FD24,FF24)</f>
        <v/>
      </c>
      <c r="CY24" s="2249" t="n">
        <v>0</v>
      </c>
      <c r="CZ24" s="2249" t="n">
        <v>0</v>
      </c>
      <c r="DA24" s="2252" t="n">
        <v>0</v>
      </c>
      <c r="DB24" s="2252" t="n">
        <v>0</v>
      </c>
      <c r="DC24" s="2252" t="n">
        <v>0</v>
      </c>
      <c r="DD24" s="2252" t="n">
        <v>0</v>
      </c>
      <c r="DE24" s="2252" t="n">
        <v>0</v>
      </c>
      <c r="DF24" s="2252" t="n">
        <v>0</v>
      </c>
      <c r="DG24" s="2252" t="n">
        <v>0</v>
      </c>
      <c r="DH24" s="2252" t="n">
        <v>0</v>
      </c>
      <c r="DI24" s="2252" t="n">
        <v>0</v>
      </c>
      <c r="DJ24" s="2252" t="n">
        <v>0</v>
      </c>
      <c r="DK24" s="2252" t="n">
        <v>0</v>
      </c>
      <c r="DL24" s="2252" t="n">
        <v>0</v>
      </c>
      <c r="DM24" s="2252" t="n">
        <v>0</v>
      </c>
      <c r="DN24" s="2252" t="n">
        <v>0</v>
      </c>
      <c r="DO24" s="2252" t="n">
        <v>0</v>
      </c>
      <c r="DP24" s="2252" t="n">
        <v>0</v>
      </c>
      <c r="DQ24" s="2252" t="n">
        <v>0</v>
      </c>
      <c r="DR24" s="2252" t="n">
        <v>0</v>
      </c>
      <c r="DS24" s="699" t="inlineStr">
        <is>
          <t>Ugok-myeon</t>
        </is>
      </c>
      <c r="DT24" s="1605" t="inlineStr">
        <is>
          <t>우곡면</t>
        </is>
      </c>
      <c r="DU24" s="2249" t="n">
        <v>0</v>
      </c>
      <c r="DV24" s="2249" t="n">
        <v>0</v>
      </c>
      <c r="DW24" s="2249" t="n">
        <v>0</v>
      </c>
      <c r="DX24" s="2249" t="n">
        <v>0</v>
      </c>
      <c r="DY24" s="2249" t="n">
        <v>0</v>
      </c>
      <c r="DZ24" s="2249" t="n">
        <v>0</v>
      </c>
      <c r="EA24" s="2249" t="n">
        <v>0</v>
      </c>
      <c r="EB24" s="2249" t="n">
        <v>0</v>
      </c>
      <c r="EC24" s="2249" t="n">
        <v>0</v>
      </c>
      <c r="ED24" s="2249" t="n">
        <v>0</v>
      </c>
      <c r="EE24" s="2252" t="n">
        <v>0</v>
      </c>
      <c r="EF24" s="2252" t="n">
        <v>0</v>
      </c>
      <c r="EG24" s="2249" t="n">
        <v>0</v>
      </c>
      <c r="EH24" s="2249" t="n">
        <v>0</v>
      </c>
      <c r="EI24" s="2249" t="n">
        <v>0</v>
      </c>
      <c r="EJ24" s="2249" t="n">
        <v>0</v>
      </c>
      <c r="EK24" s="2249" t="n">
        <v>0</v>
      </c>
      <c r="EL24" s="2249" t="n">
        <v>0</v>
      </c>
      <c r="EM24" s="2249" t="n">
        <v>0</v>
      </c>
      <c r="EN24" s="2249" t="n">
        <v>0</v>
      </c>
      <c r="EO24" s="2249" t="n">
        <v>0</v>
      </c>
      <c r="EP24" s="2249" t="n">
        <v>0</v>
      </c>
      <c r="EQ24" s="2249" t="n">
        <v>0</v>
      </c>
      <c r="ER24" s="2249" t="n">
        <v>0</v>
      </c>
      <c r="ES24" s="699" t="inlineStr">
        <is>
          <t>Ugok-myeon</t>
        </is>
      </c>
      <c r="ET24" s="1605" t="inlineStr">
        <is>
          <t>우곡면</t>
        </is>
      </c>
      <c r="EU24" s="2249" t="n">
        <v>0</v>
      </c>
      <c r="EV24" s="2249" t="n">
        <v>0</v>
      </c>
      <c r="EW24" s="2249" t="n">
        <v>0</v>
      </c>
      <c r="EX24" s="2249" t="n">
        <v>0</v>
      </c>
      <c r="EY24" s="2249" t="n">
        <v>0</v>
      </c>
      <c r="EZ24" s="2249" t="n">
        <v>0</v>
      </c>
      <c r="FA24" s="2249" t="n">
        <v>0</v>
      </c>
      <c r="FB24" s="2249" t="n">
        <v>0</v>
      </c>
      <c r="FC24" s="2249" t="n">
        <v>0</v>
      </c>
      <c r="FD24" s="2249" t="n">
        <v>0</v>
      </c>
      <c r="FE24" s="2249" t="n">
        <v>0</v>
      </c>
      <c r="FF24" s="2249" t="n">
        <v>0</v>
      </c>
      <c r="FG24" s="2249" t="n">
        <v>0</v>
      </c>
      <c r="FH24" s="2249" t="n">
        <v>0</v>
      </c>
    </row>
    <row r="25" ht="20.1" customFormat="1" customHeight="1" s="675" thickBot="1">
      <c r="A25" s="701" t="inlineStr">
        <is>
          <t>쌍림면</t>
        </is>
      </c>
      <c r="B25" s="702" t="inlineStr">
        <is>
          <t>Ssangnim-myeon</t>
        </is>
      </c>
      <c r="C25" s="2239">
        <f>SUM(I25,K25,M25,O25,Q25,S25,U25,W25,Y25,AC25,AE25,AG25,AI25,AK25,AM25,AO25,AQ25,AS25,AU25,AW25,AY25,BA25)</f>
        <v/>
      </c>
      <c r="D25" s="2249" t="n">
        <v>3</v>
      </c>
      <c r="E25" s="2249" t="n">
        <v>3</v>
      </c>
      <c r="F25" s="2239">
        <f>SUM(J25,L25,N25,P25,R25,T25,V25,X25,Z25,AD25,AF25,AH25,AJ25,AL25,AN25,AP25,AR25,AT25,AV25,AX25,AZ25,BB25,)</f>
        <v/>
      </c>
      <c r="G25" s="2250" t="n">
        <v>0</v>
      </c>
      <c r="H25" s="2250" t="n">
        <v>0</v>
      </c>
      <c r="I25" s="2249" t="n">
        <v>3</v>
      </c>
      <c r="J25" s="2249" t="n">
        <v>0</v>
      </c>
      <c r="K25" s="2249" t="n">
        <v>1</v>
      </c>
      <c r="L25" s="2251" t="n">
        <v>0</v>
      </c>
      <c r="M25" s="2251" t="n">
        <v>0</v>
      </c>
      <c r="N25" s="2251" t="n">
        <v>0</v>
      </c>
      <c r="O25" s="2251" t="n">
        <v>0</v>
      </c>
      <c r="P25" s="2251" t="n">
        <v>0</v>
      </c>
      <c r="Q25" s="2251" t="n">
        <v>0</v>
      </c>
      <c r="R25" s="2251" t="n">
        <v>0</v>
      </c>
      <c r="S25" s="2251" t="n">
        <v>0</v>
      </c>
      <c r="T25" s="2251" t="n">
        <v>0</v>
      </c>
      <c r="U25" s="2251" t="n">
        <v>0</v>
      </c>
      <c r="V25" s="2251" t="n">
        <v>0</v>
      </c>
      <c r="W25" s="2251" t="n">
        <v>0</v>
      </c>
      <c r="X25" s="2251" t="n">
        <v>0</v>
      </c>
      <c r="Y25" s="2251" t="n">
        <v>0</v>
      </c>
      <c r="Z25" s="2251" t="n">
        <v>0</v>
      </c>
      <c r="AA25" s="2251" t="n">
        <v>0</v>
      </c>
      <c r="AB25" s="2251" t="n">
        <v>0</v>
      </c>
      <c r="AC25" s="2251" t="n">
        <v>0</v>
      </c>
      <c r="AD25" s="2251" t="n">
        <v>0</v>
      </c>
      <c r="AE25" s="2251" t="n">
        <v>0</v>
      </c>
      <c r="AF25" s="2251" t="n">
        <v>0</v>
      </c>
      <c r="AG25" s="2251" t="n">
        <v>0</v>
      </c>
      <c r="AH25" s="2251" t="n">
        <v>0</v>
      </c>
      <c r="AI25" s="2251" t="n">
        <v>0</v>
      </c>
      <c r="AJ25" s="2251" t="n">
        <v>0</v>
      </c>
      <c r="AK25" s="2251" t="n">
        <v>0</v>
      </c>
      <c r="AL25" s="2251" t="n">
        <v>0</v>
      </c>
      <c r="AM25" s="2251" t="n">
        <v>0</v>
      </c>
      <c r="AN25" s="2251" t="n">
        <v>0</v>
      </c>
      <c r="AO25" s="2251" t="n">
        <v>0</v>
      </c>
      <c r="AP25" s="2251" t="n">
        <v>0</v>
      </c>
      <c r="AQ25" s="703" t="inlineStr">
        <is>
          <t>Ssangnim-myeon</t>
        </is>
      </c>
      <c r="AR25" s="704" t="inlineStr">
        <is>
          <t>쌍림면</t>
        </is>
      </c>
      <c r="AS25" s="2239">
        <f>SUM(AY25,BA25,BC25,BE25,BG25,BI25,BK25,BM25,BO25,BS25,BU25,BW25,BY25,CA25,CC25,CE25,CG25,CI25,CK25,CM25,CO25,CQ25)</f>
        <v/>
      </c>
      <c r="AT25" s="2249" t="n">
        <v>0</v>
      </c>
      <c r="AU25" s="2249" t="n">
        <v>0</v>
      </c>
      <c r="AV25" s="2239">
        <f>SUM(AZ25,BB25,BD25,BF25,BH25,BJ25,BL25,BN25,BP25,BT25,BV25,BX25,BZ25,CB25,CD25,CF25,CH25,CJ25,CL25,CN25,CP25,CR25,)</f>
        <v/>
      </c>
      <c r="AW25" s="2250" t="n">
        <v>0</v>
      </c>
      <c r="AX25" s="2250" t="n">
        <v>0</v>
      </c>
      <c r="AY25" s="2249" t="n"/>
      <c r="AZ25" s="2249" t="n"/>
      <c r="BA25" s="2249" t="n">
        <v>0</v>
      </c>
      <c r="BB25" s="2252" t="n">
        <v>0</v>
      </c>
      <c r="BC25" s="2252" t="n">
        <v>0</v>
      </c>
      <c r="BD25" s="2252" t="n">
        <v>0</v>
      </c>
      <c r="BE25" s="2252" t="n">
        <v>0</v>
      </c>
      <c r="BF25" s="2252" t="n">
        <v>0</v>
      </c>
      <c r="BG25" s="2252" t="n">
        <v>0</v>
      </c>
      <c r="BH25" s="2252" t="n">
        <v>0</v>
      </c>
      <c r="BI25" s="2252" t="n">
        <v>0</v>
      </c>
      <c r="BJ25" s="2252" t="n">
        <v>0</v>
      </c>
      <c r="BK25" s="2252" t="n">
        <v>0</v>
      </c>
      <c r="BL25" s="2252" t="n">
        <v>0</v>
      </c>
      <c r="BM25" s="2252" t="n">
        <v>0</v>
      </c>
      <c r="BN25" s="2252" t="n">
        <v>0</v>
      </c>
      <c r="BO25" s="2252" t="n">
        <v>0</v>
      </c>
      <c r="BP25" s="2252" t="n">
        <v>0</v>
      </c>
      <c r="BQ25" s="705" t="inlineStr">
        <is>
          <t>Ssangnim-myeon</t>
        </is>
      </c>
      <c r="BR25" s="704" t="inlineStr">
        <is>
          <t>쌍림면</t>
        </is>
      </c>
      <c r="BS25" s="2253" t="n">
        <v>0</v>
      </c>
      <c r="BT25" s="2253" t="n">
        <v>0</v>
      </c>
      <c r="BU25" s="2249" t="n">
        <v>0</v>
      </c>
      <c r="BV25" s="2249" t="n">
        <v>0</v>
      </c>
      <c r="BW25" s="2249" t="n">
        <v>0</v>
      </c>
      <c r="BX25" s="2249" t="n">
        <v>0</v>
      </c>
      <c r="BY25" s="2249" t="n">
        <v>0</v>
      </c>
      <c r="BZ25" s="2249" t="n">
        <v>0</v>
      </c>
      <c r="CA25" s="2249" t="n">
        <v>0</v>
      </c>
      <c r="CB25" s="2253" t="n">
        <v>0</v>
      </c>
      <c r="CC25" s="2253" t="n">
        <v>0</v>
      </c>
      <c r="CD25" s="2253" t="n">
        <v>0</v>
      </c>
      <c r="CE25" s="2253" t="n">
        <v>0</v>
      </c>
      <c r="CF25" s="2253" t="n">
        <v>0</v>
      </c>
      <c r="CG25" s="2253" t="n">
        <v>0</v>
      </c>
      <c r="CH25" s="2253" t="n">
        <v>0</v>
      </c>
      <c r="CI25" s="2253" t="n">
        <v>0</v>
      </c>
      <c r="CJ25" s="2253" t="n">
        <v>0</v>
      </c>
      <c r="CK25" s="2253" t="n">
        <v>0</v>
      </c>
      <c r="CL25" s="2253" t="n">
        <v>0</v>
      </c>
      <c r="CM25" s="2253" t="n">
        <v>0</v>
      </c>
      <c r="CN25" s="2253" t="n">
        <v>0</v>
      </c>
      <c r="CO25" s="2253" t="n">
        <v>0</v>
      </c>
      <c r="CP25" s="2253" t="n">
        <v>0</v>
      </c>
      <c r="CQ25" s="2253" t="n">
        <v>0</v>
      </c>
      <c r="CR25" s="2253" t="n">
        <v>0</v>
      </c>
      <c r="CS25" s="705" t="inlineStr">
        <is>
          <t>Ssangnim-myeon</t>
        </is>
      </c>
      <c r="CT25" s="704" t="inlineStr">
        <is>
          <t>쌍림면</t>
        </is>
      </c>
      <c r="CU25" s="2239" t="n">
        <v>1</v>
      </c>
      <c r="CV25" s="2249" t="n">
        <v>0</v>
      </c>
      <c r="CW25" s="2249" t="n">
        <v>0</v>
      </c>
      <c r="CX25" s="2239">
        <f>SUM(DB25,DD25,DF25,DH25,DJ25,DL25,DN25,DP25,DR25,DV25,DX25,DZ25,EB25,ED25,EF25,EH25,EJ25,EL25,EN25,EP25,ER25,EV25,EX25,EZ25,FB25,FD25,FF25)</f>
        <v/>
      </c>
      <c r="CY25" s="2249" t="n">
        <v>0</v>
      </c>
      <c r="CZ25" s="2249" t="n">
        <v>0</v>
      </c>
      <c r="DA25" s="2252" t="n">
        <v>0</v>
      </c>
      <c r="DB25" s="2252" t="n">
        <v>0</v>
      </c>
      <c r="DC25" s="2252" t="n">
        <v>0</v>
      </c>
      <c r="DD25" s="2252" t="n">
        <v>0</v>
      </c>
      <c r="DE25" s="2252" t="n">
        <v>0</v>
      </c>
      <c r="DF25" s="2252" t="n">
        <v>0</v>
      </c>
      <c r="DG25" s="2252" t="n">
        <v>0</v>
      </c>
      <c r="DH25" s="2252" t="n">
        <v>0</v>
      </c>
      <c r="DI25" s="2252" t="n">
        <v>0</v>
      </c>
      <c r="DJ25" s="2252" t="n">
        <v>0</v>
      </c>
      <c r="DK25" s="2252" t="n">
        <v>0</v>
      </c>
      <c r="DL25" s="2252" t="n">
        <v>0</v>
      </c>
      <c r="DM25" s="2252" t="n">
        <v>0</v>
      </c>
      <c r="DN25" s="2252" t="n">
        <v>0</v>
      </c>
      <c r="DO25" s="2252" t="n">
        <v>0</v>
      </c>
      <c r="DP25" s="2252" t="n">
        <v>0</v>
      </c>
      <c r="DQ25" s="2252" t="n">
        <v>0</v>
      </c>
      <c r="DR25" s="2252" t="n">
        <v>0</v>
      </c>
      <c r="DS25" s="705" t="inlineStr">
        <is>
          <t>Ssangnim-myeon</t>
        </is>
      </c>
      <c r="DT25" s="704" t="inlineStr">
        <is>
          <t>쌍림면</t>
        </is>
      </c>
      <c r="DU25" s="2249" t="n">
        <v>0</v>
      </c>
      <c r="DV25" s="2249" t="n">
        <v>0</v>
      </c>
      <c r="DW25" s="2252" t="n">
        <v>0</v>
      </c>
      <c r="DX25" s="2252" t="n">
        <v>0</v>
      </c>
      <c r="DY25" s="2252" t="n">
        <v>0</v>
      </c>
      <c r="DZ25" s="2252" t="n">
        <v>0</v>
      </c>
      <c r="EA25" s="2252" t="n">
        <v>0</v>
      </c>
      <c r="EB25" s="2252" t="n">
        <v>0</v>
      </c>
      <c r="EC25" s="2252" t="n">
        <v>0</v>
      </c>
      <c r="ED25" s="2252" t="n">
        <v>0</v>
      </c>
      <c r="EE25" s="2252" t="n">
        <v>0</v>
      </c>
      <c r="EF25" s="2252" t="n">
        <v>0</v>
      </c>
      <c r="EG25" s="2249" t="n">
        <v>0</v>
      </c>
      <c r="EH25" s="2249" t="n">
        <v>0</v>
      </c>
      <c r="EI25" s="2249" t="n">
        <v>0</v>
      </c>
      <c r="EJ25" s="2249" t="n">
        <v>0</v>
      </c>
      <c r="EK25" s="2249" t="n">
        <v>0</v>
      </c>
      <c r="EL25" s="2249" t="n">
        <v>0</v>
      </c>
      <c r="EM25" s="2249" t="n">
        <v>0</v>
      </c>
      <c r="EN25" s="2249" t="n">
        <v>0</v>
      </c>
      <c r="EO25" s="2249" t="n">
        <v>0</v>
      </c>
      <c r="EP25" s="2249" t="n">
        <v>0</v>
      </c>
      <c r="EQ25" s="2249" t="n">
        <v>0</v>
      </c>
      <c r="ER25" s="2249" t="n">
        <v>0</v>
      </c>
      <c r="ES25" s="705" t="inlineStr">
        <is>
          <t>Ssangnim-myeon</t>
        </is>
      </c>
      <c r="ET25" s="704" t="inlineStr">
        <is>
          <t>쌍림면</t>
        </is>
      </c>
      <c r="EU25" s="2249" t="n">
        <v>0</v>
      </c>
      <c r="EV25" s="2249" t="n">
        <v>0</v>
      </c>
      <c r="EW25" s="2249" t="n">
        <v>0</v>
      </c>
      <c r="EX25" s="2249" t="n">
        <v>0</v>
      </c>
      <c r="EY25" s="2249" t="n">
        <v>0</v>
      </c>
      <c r="EZ25" s="2249" t="n">
        <v>0</v>
      </c>
      <c r="FA25" s="2249" t="n">
        <v>0</v>
      </c>
      <c r="FB25" s="2249" t="n">
        <v>0</v>
      </c>
      <c r="FC25" s="2249" t="n">
        <v>0</v>
      </c>
      <c r="FD25" s="2249" t="n">
        <v>0</v>
      </c>
      <c r="FE25" s="2249" t="n">
        <v>0</v>
      </c>
      <c r="FF25" s="2249" t="n">
        <v>0</v>
      </c>
      <c r="FG25" s="2249" t="n">
        <v>0</v>
      </c>
      <c r="FH25" s="2249" t="n">
        <v>0</v>
      </c>
    </row>
    <row r="26" ht="15" customFormat="1" customHeight="1" s="586">
      <c r="A26" s="577" t="inlineStr">
        <is>
          <t>자료 : 감염병관리과, 보건소</t>
        </is>
      </c>
      <c r="B26" s="577" t="n"/>
      <c r="C26" s="577" t="n"/>
      <c r="D26" s="577" t="n"/>
      <c r="E26" s="577" t="n"/>
      <c r="F26" s="577" t="n"/>
      <c r="G26" s="577" t="n"/>
      <c r="H26" s="577" t="n"/>
      <c r="I26" s="577" t="n"/>
      <c r="J26" s="577" t="n"/>
      <c r="K26" s="577" t="n"/>
      <c r="L26" s="577" t="n"/>
      <c r="M26" s="577" t="n"/>
      <c r="N26" s="577" t="n"/>
      <c r="O26" s="577" t="n"/>
      <c r="P26" s="577" t="n"/>
      <c r="Q26" s="577" t="n"/>
      <c r="R26" s="577" t="n"/>
      <c r="S26" s="577" t="n"/>
      <c r="T26" s="577" t="n"/>
      <c r="U26" s="577" t="n"/>
      <c r="V26" s="577" t="n"/>
      <c r="W26" s="577" t="n"/>
      <c r="X26" s="577" t="n"/>
      <c r="Y26" s="577" t="n"/>
      <c r="Z26" s="577" t="n"/>
      <c r="AA26" s="577" t="n"/>
      <c r="AB26" s="577" t="n"/>
      <c r="AC26" s="577" t="n"/>
      <c r="AD26" s="577" t="n"/>
      <c r="AE26" s="577" t="n"/>
      <c r="AF26" s="577" t="n"/>
      <c r="AG26" s="577" t="n"/>
      <c r="AH26" s="577" t="n"/>
      <c r="AI26" s="577" t="n"/>
      <c r="AJ26" s="577" t="n"/>
      <c r="AK26" s="577" t="n"/>
      <c r="AL26" s="577" t="n"/>
      <c r="AM26" s="577" t="n"/>
      <c r="AN26" s="577" t="n"/>
      <c r="AO26" s="577" t="n"/>
      <c r="AP26" s="577" t="n"/>
      <c r="AQ26" s="585" t="inlineStr">
        <is>
          <t>Source : Division of Infectious Disease Control</t>
        </is>
      </c>
      <c r="AR26" s="586" t="inlineStr">
        <is>
          <t>자료 : 감염병관리과, 보건소</t>
        </is>
      </c>
      <c r="AS26" s="577" t="n"/>
      <c r="AT26" s="577" t="n"/>
      <c r="AU26" s="577" t="n"/>
      <c r="AV26" s="577" t="n"/>
      <c r="AW26" s="577" t="n"/>
      <c r="AX26" s="577" t="n"/>
      <c r="AY26" s="577" t="n"/>
      <c r="AZ26" s="577" t="n"/>
      <c r="BA26" s="577" t="n"/>
      <c r="BB26" s="577" t="n"/>
      <c r="BC26" s="577" t="n"/>
      <c r="BD26" s="577" t="n"/>
      <c r="BE26" s="577" t="n"/>
      <c r="BF26" s="577" t="n"/>
      <c r="BG26" s="577" t="n"/>
      <c r="BH26" s="577" t="n"/>
      <c r="BI26" s="577" t="n"/>
      <c r="BJ26" s="578" t="n"/>
      <c r="BK26" s="577" t="n"/>
      <c r="BL26" s="577" t="n"/>
      <c r="BM26" s="577" t="n"/>
      <c r="BN26" s="577" t="n"/>
      <c r="BO26" s="577" t="n"/>
      <c r="BP26" s="577" t="n"/>
      <c r="BQ26" s="578" t="inlineStr">
        <is>
          <t>Source : Division of Infectious Disease Control</t>
        </is>
      </c>
      <c r="BR26" s="577" t="inlineStr">
        <is>
          <t>자료 : 감염병관리과, 보건소</t>
        </is>
      </c>
      <c r="BS26" s="577" t="n"/>
      <c r="BT26" s="577" t="n"/>
      <c r="BU26" s="577" t="n"/>
      <c r="BV26" s="578" t="n"/>
      <c r="BW26" s="577" t="n"/>
      <c r="BX26" s="577" t="n"/>
      <c r="BY26" s="577" t="n"/>
      <c r="BZ26" s="577" t="n"/>
      <c r="CA26" s="577" t="n"/>
      <c r="CB26" s="577" t="n"/>
      <c r="CC26" s="577" t="n"/>
      <c r="CD26" s="577" t="n"/>
      <c r="CE26" s="577" t="n"/>
      <c r="CF26" s="579" t="n"/>
      <c r="CG26" s="579" t="n"/>
      <c r="CH26" s="579" t="n"/>
      <c r="CI26" s="579" t="n"/>
      <c r="CJ26" s="579" t="n"/>
      <c r="CK26" s="579" t="n"/>
      <c r="CL26" s="579" t="n"/>
      <c r="CM26" s="577" t="n"/>
      <c r="CN26" s="577" t="n"/>
      <c r="CO26" s="577" t="n"/>
      <c r="CP26" s="577" t="n"/>
      <c r="CQ26" s="577" t="n"/>
      <c r="CR26" s="577" t="n"/>
      <c r="CS26" s="578" t="inlineStr">
        <is>
          <t>Source : Public Health Policy Division</t>
        </is>
      </c>
      <c r="CT26" s="577" t="inlineStr">
        <is>
          <t>자료 : 감염병관리과, 보건소</t>
        </is>
      </c>
      <c r="CU26" s="577" t="n"/>
      <c r="CV26" s="577" t="n"/>
      <c r="CW26" s="577" t="n"/>
      <c r="CX26" s="577" t="n"/>
      <c r="CY26" s="577" t="n"/>
      <c r="CZ26" s="577" t="n"/>
      <c r="DA26" s="577" t="n"/>
      <c r="DB26" s="577" t="n"/>
      <c r="DC26" s="577" t="n"/>
      <c r="DD26" s="577" t="n"/>
      <c r="DE26" s="577" t="n"/>
      <c r="DF26" s="577" t="n"/>
      <c r="DG26" s="577" t="n"/>
      <c r="DH26" s="577" t="n"/>
      <c r="DI26" s="577" t="n"/>
      <c r="DJ26" s="577" t="n"/>
      <c r="DK26" s="577" t="n"/>
      <c r="DL26" s="577" t="n"/>
      <c r="DM26" s="577" t="n"/>
      <c r="DN26" s="577" t="n"/>
      <c r="DO26" s="577" t="n"/>
      <c r="DP26" s="577" t="n"/>
      <c r="DQ26" s="577" t="n"/>
      <c r="DR26" s="577" t="n"/>
      <c r="DS26" s="578" t="inlineStr">
        <is>
          <t>Source : Public Health Policy Division</t>
        </is>
      </c>
      <c r="DT26" s="577" t="inlineStr">
        <is>
          <t>자료 : 감염병관리과, 보건소</t>
        </is>
      </c>
      <c r="DU26" s="577" t="n"/>
      <c r="DV26" s="577" t="n"/>
      <c r="DW26" s="577" t="n"/>
      <c r="DX26" s="577" t="n"/>
      <c r="DY26" s="577" t="n"/>
      <c r="DZ26" s="577" t="n"/>
      <c r="EA26" s="577" t="n"/>
      <c r="EB26" s="577" t="n"/>
      <c r="EC26" s="577" t="n"/>
      <c r="ED26" s="577" t="n"/>
      <c r="EE26" s="577" t="n"/>
      <c r="EF26" s="577" t="n"/>
      <c r="EG26" s="577" t="n"/>
      <c r="EH26" s="577" t="n"/>
      <c r="EI26" s="577" t="n"/>
      <c r="EJ26" s="577" t="n"/>
      <c r="EK26" s="577" t="n"/>
      <c r="EL26" s="577" t="n"/>
      <c r="EM26" s="577" t="n"/>
      <c r="EN26" s="577" t="n"/>
      <c r="EO26" s="577" t="n"/>
      <c r="EP26" s="577" t="n"/>
      <c r="EQ26" s="577" t="n"/>
      <c r="ER26" s="577" t="n"/>
      <c r="ES26" s="578" t="inlineStr">
        <is>
          <t>Source : Public Health Policy Division</t>
        </is>
      </c>
      <c r="ET26" s="577" t="inlineStr">
        <is>
          <t>자료 : 감염병관리과, 보건소</t>
        </is>
      </c>
      <c r="EU26" s="577" t="n"/>
      <c r="EV26" s="577" t="n"/>
      <c r="EW26" s="577" t="n"/>
      <c r="EX26" s="577" t="n"/>
      <c r="EY26" s="577" t="n"/>
      <c r="EZ26" s="577" t="n"/>
      <c r="FA26" s="577" t="n"/>
      <c r="FB26" s="577" t="n"/>
      <c r="FC26" s="577" t="n"/>
      <c r="FD26" s="577" t="n"/>
      <c r="FE26" s="577" t="n"/>
      <c r="FF26" s="577" t="n"/>
      <c r="FG26" s="577" t="n"/>
      <c r="FH26" s="578" t="inlineStr">
        <is>
          <t>Source : Division of Infectious Disease Control</t>
        </is>
      </c>
    </row>
    <row r="27" ht="15" customFormat="1" customHeight="1" s="581">
      <c r="A27" s="581" t="inlineStr">
        <is>
          <t>주) 2006년 자료부터 B형감염, 수두, 쯔쯔가무시증, 렙토스피라증, 브루셀라증, 신증후군 추가</t>
        </is>
      </c>
      <c r="AR27" s="581" t="inlineStr">
        <is>
          <t>주) 2006년 자료부터 B형감염, 수두, 쯔쯔가무시증, 렙토스피라증, 브루셀라증, 신증후군 추가</t>
        </is>
      </c>
      <c r="BR27" s="581" t="inlineStr">
        <is>
          <t>주) 2006년 자료부터 B형감염, 수두, 쯔쯔가무시증, 렙토스피라증, 브루셀라증, 신증후군 추가</t>
        </is>
      </c>
      <c r="CT27" s="581" t="inlineStr">
        <is>
          <t>주) 2006년 자료부터 B형감염, 수두, 쯔쯔가무시증, 렙토스피라증, 브루셀라증, 신증후군 추가</t>
        </is>
      </c>
      <c r="DT27" s="581" t="inlineStr">
        <is>
          <t>주) 2006년 자료부터 B형감염, 수두, 쯔쯔가무시증, 렙토스피라증, 브루셀라증, 신증후군 추가</t>
        </is>
      </c>
      <c r="ET27" s="581" t="inlineStr">
        <is>
          <t>주) 2006년 자료부터 B형감염, 수두, 쯔쯔가무시증, 렙토스피라증, 브루셀라증, 신증후군 추가</t>
        </is>
      </c>
    </row>
    <row r="28" ht="15" customFormat="1" customHeight="1" s="581">
      <c r="A28" s="581" t="inlineStr">
        <is>
          <t xml:space="preserve">○ 기타는 수막구균성수막염(meningococcal meningitis), 레지오넬라증(legionellosis), 비브리오패혈증(V.vulnificussepsis), </t>
        </is>
      </c>
      <c r="AR28" s="581" t="inlineStr">
        <is>
          <t xml:space="preserve">○ 기타는 수막구균성수막염(meningococcal meningitis), 레지오넬라증(legionellosis), 비브리오패혈증(V.vulnificussepsis), </t>
        </is>
      </c>
      <c r="BR28" s="581" t="inlineStr">
        <is>
          <t xml:space="preserve">○ 기타는 수막구균성수막염(meningococcal meningitis), 레지오넬라증(legionellosis), 비브리오패혈증(V.vulnificussepsis), </t>
        </is>
      </c>
      <c r="CT28" s="581" t="inlineStr">
        <is>
          <t xml:space="preserve">○ 기타는 수막구균성수막염(meningococcal meningitis), 레지오넬라증(legionellosis), 비브리오패혈증(V.vulnificussepsis), </t>
        </is>
      </c>
      <c r="DT28" s="581" t="inlineStr">
        <is>
          <t xml:space="preserve">○ 기타는 수막구균성수막염(meningococcal meningitis), 레지오넬라증(legionellosis), 비브리오패혈증(V.vulnificussepsis), </t>
        </is>
      </c>
      <c r="ET28" s="581" t="inlineStr">
        <is>
          <t xml:space="preserve">○ 기타는 수막구균성수막염(meningococcal meningitis), 레지오넬라증(legionellosis), 비브리오패혈증(V.vulnificussepsis), </t>
        </is>
      </c>
    </row>
    <row r="29" ht="15" customFormat="1" customHeight="1" s="581">
      <c r="A29" s="581" t="inlineStr">
        <is>
          <t xml:space="preserve">   발진열(murinetyphus), 탄저(anthrax), 공수병(rabies), 후천성면역결핍증(AIDS)을 포함</t>
        </is>
      </c>
      <c r="AR29" s="581" t="inlineStr">
        <is>
          <t xml:space="preserve">   발진열(murinetyphus), 탄저(anthrax), 공수병(rabies), 후천성면역결핍증(AIDS)을 포함</t>
        </is>
      </c>
      <c r="BR29" s="581" t="inlineStr">
        <is>
          <t xml:space="preserve">   발진열(murinetyphus), 탄저(anthrax), 공수병(rabies), 후천성면역결핍증(AIDS)을 포함</t>
        </is>
      </c>
      <c r="CT29" s="581" t="inlineStr">
        <is>
          <t xml:space="preserve">   발진열(murinetyphus), 탄저(anthrax), 공수병(rabies), 후천성면역결핍증(AIDS)을 포함</t>
        </is>
      </c>
      <c r="DT29" s="581" t="inlineStr">
        <is>
          <t xml:space="preserve">   발진열(murinetyphus), 탄저(anthrax), 공수병(rabies), 후천성면역결핍증(AIDS)을 포함</t>
        </is>
      </c>
      <c r="ET29" s="581" t="inlineStr">
        <is>
          <t xml:space="preserve">   발진열(murinetyphus), 탄저(anthrax), 공수병(rabies), 후천성면역결핍증(AIDS)을 포함</t>
        </is>
      </c>
    </row>
    <row r="30" ht="15" customFormat="1" customHeight="1" s="581">
      <c r="A30" s="581" t="inlineStr">
        <is>
          <t>주) 2020년 자료부터 '2021 기본통계 표준서식'으로 수정·변경 (감염병 항목 추가, 감염병 분류 변경)</t>
        </is>
      </c>
      <c r="AR30" s="581" t="inlineStr">
        <is>
          <t>주) 2020년 자료부터 '2021 기본통계 표준서식'으로 수정·변경 (감염병 항목 추가, 감염병 분류 변경)</t>
        </is>
      </c>
      <c r="BR30" s="581" t="inlineStr">
        <is>
          <t>주) 2020년 자료부터 '2021 기본통계 표준서식'으로 수정·변경 (감염병 항목 추가, 감염병 분류 변경)</t>
        </is>
      </c>
      <c r="CT30" s="581" t="inlineStr">
        <is>
          <t>주) 2020년 자료부터 '2021 기본통계 표준서식'으로 수정·변경 (감염병 항목 추가, 감염병 분류 변경)</t>
        </is>
      </c>
      <c r="DT30" s="581" t="inlineStr">
        <is>
          <t>주) 2020년 자료부터 '2021 기본통계 표준서식'으로 수정·변경 (감염병 항목 추가, 감염병 분류 변경)</t>
        </is>
      </c>
      <c r="ET30" s="581" t="inlineStr">
        <is>
          <t>주) 2020년 자료부터 '2021 기본통계 표준서식'으로 수정·변경 (감염병 항목 추가, 감염병 분류 변경)</t>
        </is>
      </c>
    </row>
  </sheetData>
  <mergeCells count="262">
    <mergeCell ref="CU7:CZ8"/>
    <mergeCell ref="K7:L9"/>
    <mergeCell ref="A15:B15"/>
    <mergeCell ref="A6:B11"/>
    <mergeCell ref="BJ10:BJ11"/>
    <mergeCell ref="C10:C11"/>
    <mergeCell ref="E10:E11"/>
    <mergeCell ref="DN10:DN11"/>
    <mergeCell ref="G10:G11"/>
    <mergeCell ref="BV10:BV11"/>
    <mergeCell ref="Y10:Y11"/>
    <mergeCell ref="BG10:BG11"/>
    <mergeCell ref="BI10:BI11"/>
    <mergeCell ref="Q10:Q11"/>
    <mergeCell ref="DZ10:DZ11"/>
    <mergeCell ref="S10:S11"/>
    <mergeCell ref="DS6:DS11"/>
    <mergeCell ref="FH7:FH11"/>
    <mergeCell ref="BS10:BS11"/>
    <mergeCell ref="BU10:BU11"/>
    <mergeCell ref="EL10:EL11"/>
    <mergeCell ref="DW10:DW11"/>
    <mergeCell ref="BI7:BJ9"/>
    <mergeCell ref="AV9:AX9"/>
    <mergeCell ref="F9:H9"/>
    <mergeCell ref="AC10:AC11"/>
    <mergeCell ref="CX9:CZ9"/>
    <mergeCell ref="AE10:AE11"/>
    <mergeCell ref="CV10:CV11"/>
    <mergeCell ref="EF10:EF11"/>
    <mergeCell ref="AO10:AO11"/>
    <mergeCell ref="S7:T9"/>
    <mergeCell ref="EX10:EX11"/>
    <mergeCell ref="DU6:ER6"/>
    <mergeCell ref="U7:V9"/>
    <mergeCell ref="BC7:BD9"/>
    <mergeCell ref="EZ10:EZ11"/>
    <mergeCell ref="M7:N9"/>
    <mergeCell ref="ES6:ES11"/>
    <mergeCell ref="BM7:BN9"/>
    <mergeCell ref="BW7:BX9"/>
    <mergeCell ref="CU10:CU11"/>
    <mergeCell ref="BO7:BP9"/>
    <mergeCell ref="EW10:EW11"/>
    <mergeCell ref="CI7:CJ9"/>
    <mergeCell ref="DQ7:DR9"/>
    <mergeCell ref="DG10:DG11"/>
    <mergeCell ref="AR6:AR11"/>
    <mergeCell ref="CU6:DR6"/>
    <mergeCell ref="AB10:AB11"/>
    <mergeCell ref="D10:D11"/>
    <mergeCell ref="BS6:CR6"/>
    <mergeCell ref="AM7:AN9"/>
    <mergeCell ref="EU10:EU11"/>
    <mergeCell ref="CM7:CN9"/>
    <mergeCell ref="BF10:BF11"/>
    <mergeCell ref="AS7:AX8"/>
    <mergeCell ref="CO7:CP9"/>
    <mergeCell ref="EO7:EP9"/>
    <mergeCell ref="EQ7:ER9"/>
    <mergeCell ref="DA7:DB9"/>
    <mergeCell ref="BO10:BO11"/>
    <mergeCell ref="FA7:FB9"/>
    <mergeCell ref="BR6:BR11"/>
    <mergeCell ref="AS9:AU9"/>
    <mergeCell ref="H10:H11"/>
    <mergeCell ref="R10:R11"/>
    <mergeCell ref="FC7:FD9"/>
    <mergeCell ref="DQ10:DQ11"/>
    <mergeCell ref="J10:J11"/>
    <mergeCell ref="CU9:CW9"/>
    <mergeCell ref="CA10:CA11"/>
    <mergeCell ref="AD10:AD11"/>
    <mergeCell ref="BL10:BL11"/>
    <mergeCell ref="EC10:EC11"/>
    <mergeCell ref="AF10:AF11"/>
    <mergeCell ref="EE10:EE11"/>
    <mergeCell ref="CF10:CF11"/>
    <mergeCell ref="BX10:BX11"/>
    <mergeCell ref="BZ10:BZ11"/>
    <mergeCell ref="BS4:CS4"/>
    <mergeCell ref="EB10:EB11"/>
    <mergeCell ref="AH10:AH11"/>
    <mergeCell ref="M10:M11"/>
    <mergeCell ref="AJ10:AJ11"/>
    <mergeCell ref="DA10:DA11"/>
    <mergeCell ref="CT6:CT11"/>
    <mergeCell ref="AT10:AT11"/>
    <mergeCell ref="CL10:CL11"/>
    <mergeCell ref="FC10:FC11"/>
    <mergeCell ref="AV10:AV11"/>
    <mergeCell ref="ET6:ET11"/>
    <mergeCell ref="FE10:FE11"/>
    <mergeCell ref="CX10:CX11"/>
    <mergeCell ref="ET3:FH3"/>
    <mergeCell ref="W7:X9"/>
    <mergeCell ref="CJ10:CJ11"/>
    <mergeCell ref="AK10:AK11"/>
    <mergeCell ref="AM10:AM11"/>
    <mergeCell ref="DD10:DD11"/>
    <mergeCell ref="I7:J9"/>
    <mergeCell ref="EN10:EN11"/>
    <mergeCell ref="DT3:ES3"/>
    <mergeCell ref="AW10:AW11"/>
    <mergeCell ref="AY10:AY11"/>
    <mergeCell ref="DP10:DP11"/>
    <mergeCell ref="C6:AP6"/>
    <mergeCell ref="AR4:BQ4"/>
    <mergeCell ref="BK10:BK11"/>
    <mergeCell ref="CT4:DS4"/>
    <mergeCell ref="DH10:DH11"/>
    <mergeCell ref="EU6:FF6"/>
    <mergeCell ref="ET4:FH4"/>
    <mergeCell ref="DJ10:DJ11"/>
    <mergeCell ref="U10:U11"/>
    <mergeCell ref="AG7:AH9"/>
    <mergeCell ref="BC10:BC11"/>
    <mergeCell ref="W10:W11"/>
    <mergeCell ref="Y7:Z9"/>
    <mergeCell ref="AI7:AJ9"/>
    <mergeCell ref="DV10:DV11"/>
    <mergeCell ref="AA7:AB9"/>
    <mergeCell ref="DX10:DX11"/>
    <mergeCell ref="BE10:BE11"/>
    <mergeCell ref="O10:O11"/>
    <mergeCell ref="BR3:CS3"/>
    <mergeCell ref="DT4:ES4"/>
    <mergeCell ref="BW10:BW11"/>
    <mergeCell ref="BY10:BY11"/>
    <mergeCell ref="CI10:CI11"/>
    <mergeCell ref="EP10:EP11"/>
    <mergeCell ref="EH10:EH11"/>
    <mergeCell ref="CK10:CK11"/>
    <mergeCell ref="BE7:BF9"/>
    <mergeCell ref="BG7:BH9"/>
    <mergeCell ref="DG7:DH9"/>
    <mergeCell ref="DI7:DJ9"/>
    <mergeCell ref="F10:F11"/>
    <mergeCell ref="C7:H8"/>
    <mergeCell ref="P10:P11"/>
    <mergeCell ref="DY10:DY11"/>
    <mergeCell ref="Q7:R9"/>
    <mergeCell ref="FG7:FG11"/>
    <mergeCell ref="AY7:AZ9"/>
    <mergeCell ref="AR3:BQ3"/>
    <mergeCell ref="FF10:FF11"/>
    <mergeCell ref="BK7:BL9"/>
    <mergeCell ref="EK10:EK11"/>
    <mergeCell ref="DK7:DL9"/>
    <mergeCell ref="C9:E9"/>
    <mergeCell ref="CE7:CF9"/>
    <mergeCell ref="DM7:DN9"/>
    <mergeCell ref="CG7:CH9"/>
    <mergeCell ref="DO7:DP9"/>
    <mergeCell ref="EG7:EH9"/>
    <mergeCell ref="V10:V11"/>
    <mergeCell ref="EI7:EJ9"/>
    <mergeCell ref="CM10:CM11"/>
    <mergeCell ref="DY7:DZ9"/>
    <mergeCell ref="EA7:EB9"/>
    <mergeCell ref="CO10:CO11"/>
    <mergeCell ref="AP10:AP11"/>
    <mergeCell ref="EO10:EO11"/>
    <mergeCell ref="DI10:DI11"/>
    <mergeCell ref="CR10:CR11"/>
    <mergeCell ref="EQ10:EQ11"/>
    <mergeCell ref="BB10:BB11"/>
    <mergeCell ref="CK7:CL9"/>
    <mergeCell ref="BD10:BD11"/>
    <mergeCell ref="EW7:EX9"/>
    <mergeCell ref="EY7:EZ9"/>
    <mergeCell ref="DM10:DM11"/>
    <mergeCell ref="DO10:DO11"/>
    <mergeCell ref="X10:X11"/>
    <mergeCell ref="A12:B12"/>
    <mergeCell ref="Z10:Z11"/>
    <mergeCell ref="BH10:BH11"/>
    <mergeCell ref="EA10:EA11"/>
    <mergeCell ref="CB10:CB11"/>
    <mergeCell ref="DT6:DT11"/>
    <mergeCell ref="BT10:BT11"/>
    <mergeCell ref="CD10:CD11"/>
    <mergeCell ref="A14:B14"/>
    <mergeCell ref="ER10:ER11"/>
    <mergeCell ref="I10:I11"/>
    <mergeCell ref="K10:K11"/>
    <mergeCell ref="ED10:ED11"/>
    <mergeCell ref="CT3:DS3"/>
    <mergeCell ref="FA10:FA11"/>
    <mergeCell ref="AG10:AG11"/>
    <mergeCell ref="AQ6:AQ11"/>
    <mergeCell ref="AI10:AI11"/>
    <mergeCell ref="CZ10:CZ11"/>
    <mergeCell ref="AA10:AA11"/>
    <mergeCell ref="CS6:CS11"/>
    <mergeCell ref="EJ10:EJ11"/>
    <mergeCell ref="FG6:FH6"/>
    <mergeCell ref="AS10:AS11"/>
    <mergeCell ref="FB10:FB11"/>
    <mergeCell ref="A3:AQ3"/>
    <mergeCell ref="O7:P9"/>
    <mergeCell ref="DL10:DL11"/>
    <mergeCell ref="AU10:AU11"/>
    <mergeCell ref="CC10:CC11"/>
    <mergeCell ref="FD10:FD11"/>
    <mergeCell ref="CW10:CW11"/>
    <mergeCell ref="EV10:EV11"/>
    <mergeCell ref="CY10:CY11"/>
    <mergeCell ref="AK7:AL9"/>
    <mergeCell ref="BS7:BT9"/>
    <mergeCell ref="BU7:BV9"/>
    <mergeCell ref="AS6:BP6"/>
    <mergeCell ref="DU7:DV9"/>
    <mergeCell ref="DK10:DK11"/>
    <mergeCell ref="DF10:DF11"/>
    <mergeCell ref="DW7:DX9"/>
    <mergeCell ref="BQ6:BQ11"/>
    <mergeCell ref="AC7:AD9"/>
    <mergeCell ref="BA10:BA11"/>
    <mergeCell ref="AE7:AF9"/>
    <mergeCell ref="A16:B16"/>
    <mergeCell ref="DC10:DC11"/>
    <mergeCell ref="AO7:AP9"/>
    <mergeCell ref="BM10:BM11"/>
    <mergeCell ref="BY7:BZ9"/>
    <mergeCell ref="A4:AQ4"/>
    <mergeCell ref="CQ7:CR9"/>
    <mergeCell ref="CG10:CG11"/>
    <mergeCell ref="BA7:BB9"/>
    <mergeCell ref="DC7:DD9"/>
    <mergeCell ref="EU7:EV9"/>
    <mergeCell ref="EK7:EL9"/>
    <mergeCell ref="DE7:DF9"/>
    <mergeCell ref="EM7:EN9"/>
    <mergeCell ref="FE7:FF9"/>
    <mergeCell ref="L10:L11"/>
    <mergeCell ref="DU10:DU11"/>
    <mergeCell ref="N10:N11"/>
    <mergeCell ref="CE10:CE11"/>
    <mergeCell ref="BN10:BN11"/>
    <mergeCell ref="BP10:BP11"/>
    <mergeCell ref="EG10:EG11"/>
    <mergeCell ref="EI10:EI11"/>
    <mergeCell ref="DR10:DR11"/>
    <mergeCell ref="CA7:CB9"/>
    <mergeCell ref="CC7:CD9"/>
    <mergeCell ref="EC7:ED9"/>
    <mergeCell ref="CQ10:CQ11"/>
    <mergeCell ref="EE7:EF9"/>
    <mergeCell ref="AL10:AL11"/>
    <mergeCell ref="AN10:AN11"/>
    <mergeCell ref="DE10:DE11"/>
    <mergeCell ref="CN10:CN11"/>
    <mergeCell ref="EM10:EM11"/>
    <mergeCell ref="AX10:AX11"/>
    <mergeCell ref="CP10:CP11"/>
    <mergeCell ref="AZ10:AZ11"/>
    <mergeCell ref="CH10:CH11"/>
    <mergeCell ref="EY10:EY11"/>
    <mergeCell ref="DB10:DB11"/>
    <mergeCell ref="A13:B13"/>
    <mergeCell ref="T10:T11"/>
  </mergeCells>
  <pageMargins left="0.7" right="0.7" top="0.75" bottom="0.75" header="0.3" footer="0.3"/>
  <pageSetup orientation="portrait" paperSize="9" scale="12"/>
  <colBreaks count="2" manualBreakCount="2">
    <brk id="43" min="0" max="1048575" man="1"/>
    <brk id="97" min="0" max="29" man="1"/>
  </colBreaks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V26"/>
  <sheetViews>
    <sheetView showGridLines="0" view="pageBreakPreview" topLeftCell="A4" zoomScaleNormal="100" workbookViewId="0">
      <selection activeCell="A11" sqref="A11:IV24"/>
    </sheetView>
  </sheetViews>
  <sheetFormatPr baseColWidth="8" defaultRowHeight="12"/>
  <cols>
    <col width="9.5546875" customWidth="1" style="320" min="1" max="7"/>
    <col width="7.44140625" customWidth="1" style="320" min="8" max="9"/>
    <col width="9.5546875" customWidth="1" style="320" min="10" max="10"/>
    <col width="8.109375" customWidth="1" style="320" min="11" max="11"/>
    <col width="9.5546875" customWidth="1" style="320" min="12" max="12"/>
    <col width="7.6640625" customWidth="1" style="320" min="13" max="13"/>
    <col width="7.88671875" customWidth="1" style="320" min="14" max="14"/>
    <col width="8.21875" customWidth="1" style="320" min="15" max="15"/>
    <col width="9.5546875" customWidth="1" style="320" min="16" max="17"/>
    <col width="13.5546875" customWidth="1" style="320" min="18" max="18"/>
    <col width="8.88671875" customWidth="1" style="320" min="19" max="16384"/>
  </cols>
  <sheetData>
    <row r="1" ht="15" customFormat="1" customHeight="1" s="34">
      <c r="A1" s="34" t="inlineStr">
        <is>
          <t>ⅩⅡ. 보건 및 사회보장</t>
        </is>
      </c>
      <c r="R1" s="1502" t="inlineStr">
        <is>
          <t>ⅩⅡ. Health and Social Security</t>
        </is>
      </c>
    </row>
    <row r="2" ht="15" customFormat="1" customHeight="1" s="34">
      <c r="R2" s="1502" t="n"/>
    </row>
    <row r="3" ht="24.95" customFormat="1" customHeight="1" s="393">
      <c r="A3" s="1836" t="inlineStr">
        <is>
          <t>10. 한센사업대상자 현황</t>
        </is>
      </c>
      <c r="S3" s="272" t="n"/>
      <c r="T3" s="272" t="n"/>
      <c r="U3" s="272" t="n"/>
      <c r="V3" s="272" t="n"/>
    </row>
    <row r="4" ht="24.95" customFormat="1" customHeight="1" s="317">
      <c r="A4" s="1836" t="inlineStr">
        <is>
          <t>10. Status of Hansen Disease Patients Benefited from Public Health Center Project Centers by City</t>
        </is>
      </c>
    </row>
    <row r="5" ht="15" customHeight="1" thickBot="1">
      <c r="A5" s="1496" t="inlineStr">
        <is>
          <t>단위: 명</t>
        </is>
      </c>
      <c r="B5" s="540" t="n"/>
      <c r="C5" s="540" t="n"/>
      <c r="D5" s="540" t="n"/>
      <c r="E5" s="540" t="n"/>
      <c r="F5" s="540" t="n"/>
      <c r="G5" s="540" t="n"/>
      <c r="H5" s="540" t="n"/>
      <c r="I5" s="540" t="n"/>
      <c r="J5" s="540" t="n"/>
      <c r="K5" s="540" t="n"/>
      <c r="L5" s="540" t="n"/>
      <c r="M5" s="540" t="n"/>
      <c r="N5" s="540" t="n"/>
      <c r="O5" s="540" t="n"/>
      <c r="P5" s="540" t="n"/>
      <c r="Q5" s="540" t="n"/>
      <c r="R5" s="518" t="inlineStr">
        <is>
          <t>Unit : person</t>
        </is>
      </c>
    </row>
    <row r="6" ht="24.75" customHeight="1">
      <c r="A6" s="1318" t="inlineStr">
        <is>
          <t>연별 및
읍면별</t>
        </is>
      </c>
      <c r="B6" s="2180" t="inlineStr">
        <is>
          <t>한센사업
대상자
거주지별
Area of
residence</t>
        </is>
      </c>
      <c r="C6" s="1533" t="inlineStr">
        <is>
          <t>한센사업대상자 관리사항 Registered patients under control</t>
        </is>
      </c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2098" t="n"/>
      <c r="N6" s="2098" t="n"/>
      <c r="O6" s="2098" t="n"/>
      <c r="P6" s="2098" t="n"/>
      <c r="Q6" s="2116" t="n"/>
      <c r="R6" s="1296" t="inlineStr">
        <is>
          <t>Year &amp;
 Eup, 
Myeon</t>
        </is>
      </c>
    </row>
    <row r="7" ht="24.75" customHeight="1">
      <c r="A7" s="2060" t="n"/>
      <c r="B7" s="2119" t="n"/>
      <c r="C7" s="1173" t="inlineStr">
        <is>
          <t>한세사업
대상자
서비스지역별
Area of
service</t>
        </is>
      </c>
      <c r="D7" s="1332" t="inlineStr">
        <is>
          <t>양 성
Positive
case</t>
        </is>
      </c>
      <c r="E7" s="1303" t="inlineStr">
        <is>
          <t>신규 대상자</t>
        </is>
      </c>
      <c r="F7" s="2118" t="n"/>
      <c r="G7" s="1302" t="inlineStr">
        <is>
          <t>사망자
Death</t>
        </is>
      </c>
      <c r="H7" s="1330" t="inlineStr">
        <is>
          <t>성 별 Gender</t>
        </is>
      </c>
      <c r="J7" s="1303" t="inlineStr">
        <is>
          <t>거주형태별  Type of residence</t>
        </is>
      </c>
      <c r="K7" s="2117" t="n"/>
      <c r="L7" s="2117" t="n"/>
      <c r="M7" s="2117" t="n"/>
      <c r="N7" s="2118" t="n"/>
      <c r="O7" s="1306" t="inlineStr">
        <is>
          <t>서비스구분별 Type of service</t>
        </is>
      </c>
      <c r="P7" s="2117" t="n"/>
      <c r="Q7" s="2117" t="n"/>
      <c r="R7" s="2066" t="n"/>
      <c r="S7" s="320" t="n"/>
      <c r="T7" s="320" t="n"/>
    </row>
    <row r="8" ht="24.75" customHeight="1">
      <c r="A8" s="2060" t="n"/>
      <c r="B8" s="2119" t="n"/>
      <c r="C8" s="2064" t="n"/>
      <c r="D8" s="2086" t="n"/>
      <c r="E8" s="1312" t="inlineStr">
        <is>
          <t>new benefici
aries</t>
        </is>
      </c>
      <c r="F8" s="1312" t="inlineStr">
        <is>
          <t>신규환자수
new Patients</t>
        </is>
      </c>
      <c r="G8" s="2064" t="n"/>
      <c r="H8" s="1464" t="inlineStr">
        <is>
          <t>남
Male</t>
        </is>
      </c>
      <c r="I8" s="1173" t="inlineStr">
        <is>
          <t>여
Female</t>
        </is>
      </c>
      <c r="J8" s="1294" t="inlineStr">
        <is>
          <t>재 가</t>
        </is>
      </c>
      <c r="K8" s="2086" t="n"/>
      <c r="L8" s="1304" t="inlineStr">
        <is>
          <t>정  착</t>
        </is>
      </c>
      <c r="M8" s="2139" t="n"/>
      <c r="N8" s="1173" t="inlineStr">
        <is>
          <t>시설보호
Lepros-
arium</t>
        </is>
      </c>
      <c r="O8" s="1312" t="inlineStr">
        <is>
          <t>요 치 료
Cases for
Chemo-
Therapy</t>
        </is>
      </c>
      <c r="P8" s="1300" t="inlineStr">
        <is>
          <t>서비스대상자</t>
        </is>
      </c>
      <c r="R8" s="2066" t="n"/>
      <c r="S8" s="320" t="n"/>
      <c r="T8" s="320" t="n"/>
    </row>
    <row r="9" ht="24.75" customHeight="1">
      <c r="A9" s="2060" t="n"/>
      <c r="B9" s="2119" t="n"/>
      <c r="C9" s="2064" t="n"/>
      <c r="D9" s="2086" t="n"/>
      <c r="E9" s="2064" t="n"/>
      <c r="F9" s="2064" t="n"/>
      <c r="G9" s="2064" t="n"/>
      <c r="I9" s="2064" t="n"/>
      <c r="J9" s="1312" t="inlineStr">
        <is>
          <t>Domicile</t>
        </is>
      </c>
      <c r="K9" s="1173" t="inlineStr">
        <is>
          <t>양 성
Positive</t>
        </is>
      </c>
      <c r="L9" s="1312" t="inlineStr">
        <is>
          <t>Settlement
viliage</t>
        </is>
      </c>
      <c r="M9" s="1173" t="inlineStr">
        <is>
          <t>양 성
Positive</t>
        </is>
      </c>
      <c r="N9" s="2064" t="n"/>
      <c r="O9" s="2064" t="n"/>
      <c r="P9" s="1312" t="inlineStr">
        <is>
          <t>Cases under 
of hansen service</t>
        </is>
      </c>
      <c r="Q9" s="2254" t="inlineStr">
        <is>
          <t>재발관리
Cases for
Suveiilance</t>
        </is>
      </c>
      <c r="R9" s="2066" t="n"/>
      <c r="S9" s="320" t="n"/>
      <c r="T9" s="320" t="n"/>
    </row>
    <row r="10" ht="24.75" customHeight="1">
      <c r="A10" s="2087" t="n"/>
      <c r="B10" s="2165" t="n"/>
      <c r="C10" s="2070" t="n"/>
      <c r="D10" s="2103" t="n"/>
      <c r="E10" s="2070" t="n"/>
      <c r="F10" s="2070" t="n"/>
      <c r="G10" s="2069" t="n"/>
      <c r="H10" s="2061" t="n"/>
      <c r="I10" s="2070" t="n"/>
      <c r="J10" s="2070" t="n"/>
      <c r="K10" s="2070" t="n"/>
      <c r="L10" s="2070" t="n"/>
      <c r="M10" s="2070" t="n"/>
      <c r="N10" s="2070" t="n"/>
      <c r="O10" s="2070" t="n"/>
      <c r="P10" s="2070" t="n"/>
      <c r="Q10" s="2121" t="n"/>
      <c r="R10" s="2072" t="n"/>
      <c r="S10" s="320" t="n"/>
      <c r="T10" s="320" t="n"/>
    </row>
    <row r="11" ht="24.75" customFormat="1" customHeight="1" s="710">
      <c r="A11" s="706" t="n">
        <v>2020</v>
      </c>
      <c r="B11" s="2255" t="n">
        <v>15</v>
      </c>
      <c r="C11" s="2256" t="n">
        <v>15</v>
      </c>
      <c r="D11" s="2256" t="n">
        <v>0</v>
      </c>
      <c r="E11" s="2256" t="n">
        <v>0</v>
      </c>
      <c r="F11" s="2256" t="n">
        <v>0</v>
      </c>
      <c r="G11" s="2256" t="n">
        <v>3</v>
      </c>
      <c r="H11" s="2256" t="n">
        <v>9</v>
      </c>
      <c r="I11" s="2256" t="n">
        <v>6</v>
      </c>
      <c r="J11" s="2256" t="n">
        <v>15</v>
      </c>
      <c r="K11" s="2256" t="n">
        <v>0</v>
      </c>
      <c r="L11" s="2256" t="n">
        <v>0</v>
      </c>
      <c r="M11" s="2256" t="n">
        <v>0</v>
      </c>
      <c r="N11" s="2256" t="n">
        <v>0</v>
      </c>
      <c r="O11" s="2256" t="n">
        <v>2</v>
      </c>
      <c r="P11" s="2256" t="n">
        <v>13</v>
      </c>
      <c r="Q11" s="2256" t="n">
        <v>0</v>
      </c>
      <c r="R11" s="709" t="n">
        <v>2020</v>
      </c>
    </row>
    <row r="12" ht="24.75" customFormat="1" customHeight="1" s="710">
      <c r="A12" s="706" t="n">
        <v>2021</v>
      </c>
      <c r="B12" s="2255" t="n">
        <v>13</v>
      </c>
      <c r="C12" s="2256" t="n">
        <v>13</v>
      </c>
      <c r="D12" s="2256">
        <f>SUM(D14:D21)</f>
        <v/>
      </c>
      <c r="E12" s="2256">
        <f>SUM(E14:E21)</f>
        <v/>
      </c>
      <c r="F12" s="2256">
        <f>SUM(F14:F21)</f>
        <v/>
      </c>
      <c r="G12" s="2256" t="n">
        <v>2</v>
      </c>
      <c r="H12" s="2256" t="n">
        <v>8</v>
      </c>
      <c r="I12" s="2256" t="n">
        <v>5</v>
      </c>
      <c r="J12" s="2256" t="n">
        <v>13</v>
      </c>
      <c r="K12" s="2256">
        <f>SUM(K14:K21)</f>
        <v/>
      </c>
      <c r="L12" s="2256">
        <f>SUM(L14:L21)</f>
        <v/>
      </c>
      <c r="M12" s="2256">
        <f>SUM(M14:M21)</f>
        <v/>
      </c>
      <c r="N12" s="2256">
        <f>SUM(N14:N21)</f>
        <v/>
      </c>
      <c r="O12" s="2256" t="n">
        <v>1</v>
      </c>
      <c r="P12" s="2256" t="n">
        <v>12</v>
      </c>
      <c r="Q12" s="2256">
        <f>SUM(Q14:Q21)</f>
        <v/>
      </c>
      <c r="R12" s="709" t="n">
        <v>2021</v>
      </c>
    </row>
    <row r="13" ht="24.75" customFormat="1" customHeight="1" s="710">
      <c r="A13" s="706" t="n">
        <v>2022</v>
      </c>
      <c r="B13" s="2255" t="n">
        <v>13</v>
      </c>
      <c r="C13" s="2256" t="n">
        <v>13</v>
      </c>
      <c r="D13" s="2256">
        <f>SUM(D15:D22)</f>
        <v/>
      </c>
      <c r="E13" s="2256">
        <f>SUM(E15:E22)</f>
        <v/>
      </c>
      <c r="F13" s="2256">
        <f>SUM(F15:F22)</f>
        <v/>
      </c>
      <c r="G13" s="2256" t="n">
        <v>1</v>
      </c>
      <c r="H13" s="2256" t="n">
        <v>1</v>
      </c>
      <c r="I13" s="2256" t="n">
        <v>0</v>
      </c>
      <c r="J13" s="2256" t="n">
        <v>12</v>
      </c>
      <c r="K13" s="2256" t="n">
        <v>12</v>
      </c>
      <c r="L13" s="2256">
        <f>SUM(L15:L22)</f>
        <v/>
      </c>
      <c r="M13" s="2256">
        <f>SUM(M15:M22)</f>
        <v/>
      </c>
      <c r="N13" s="2256">
        <f>SUM(N15:N22)</f>
        <v/>
      </c>
      <c r="O13" s="2256" t="n">
        <v>0</v>
      </c>
      <c r="P13" s="2256" t="n">
        <v>12</v>
      </c>
      <c r="Q13" s="2256">
        <f>SUM(Q15:Q22)</f>
        <v/>
      </c>
      <c r="R13" s="709" t="n">
        <v>2022</v>
      </c>
    </row>
    <row r="14" ht="24.75" customFormat="1" customHeight="1" s="710">
      <c r="A14" s="706" t="n">
        <v>2023</v>
      </c>
      <c r="B14" s="2255" t="n">
        <v>12</v>
      </c>
      <c r="C14" s="2256" t="n">
        <v>12</v>
      </c>
      <c r="D14" s="2256">
        <f>SUM(D16:D23)</f>
        <v/>
      </c>
      <c r="E14" s="2256">
        <f>SUM(E16:E23)</f>
        <v/>
      </c>
      <c r="F14" s="2256">
        <f>SUM(F16:F23)</f>
        <v/>
      </c>
      <c r="G14" s="2256" t="n">
        <v>0</v>
      </c>
      <c r="H14" s="2256" t="n">
        <v>0</v>
      </c>
      <c r="I14" s="2256" t="n">
        <v>0</v>
      </c>
      <c r="J14" s="2256" t="n">
        <v>12</v>
      </c>
      <c r="K14" s="2256" t="n">
        <v>12</v>
      </c>
      <c r="L14" s="2256">
        <f>SUM(L16:L23)</f>
        <v/>
      </c>
      <c r="M14" s="2256">
        <f>SUM(M16:M23)</f>
        <v/>
      </c>
      <c r="N14" s="2256">
        <f>SUM(N16:N23)</f>
        <v/>
      </c>
      <c r="O14" s="2256" t="n">
        <v>0</v>
      </c>
      <c r="P14" s="2256" t="n">
        <v>12</v>
      </c>
      <c r="Q14" s="2256">
        <f>SUM(Q16:Q23)</f>
        <v/>
      </c>
      <c r="R14" s="709" t="n">
        <v>2023</v>
      </c>
    </row>
    <row r="15" ht="24.75" customFormat="1" customHeight="1" s="710">
      <c r="A15" s="711" t="n">
        <v>2024</v>
      </c>
      <c r="B15" s="2257">
        <f>SUM(B17:B24)</f>
        <v/>
      </c>
      <c r="C15" s="2258">
        <f>SUM(C17:C24)</f>
        <v/>
      </c>
      <c r="D15" s="2258">
        <f>SUM(D17:D24)</f>
        <v/>
      </c>
      <c r="E15" s="2258">
        <f>SUM(E17:E24)</f>
        <v/>
      </c>
      <c r="F15" s="2258">
        <f>SUM(F17:F24)</f>
        <v/>
      </c>
      <c r="G15" s="2258">
        <f>SUM(G17:G24)</f>
        <v/>
      </c>
      <c r="H15" s="2258">
        <f>SUM(H17:H24)</f>
        <v/>
      </c>
      <c r="I15" s="2258">
        <f>SUM(I17:I24)</f>
        <v/>
      </c>
      <c r="J15" s="2258">
        <f>SUM(J17:J24)</f>
        <v/>
      </c>
      <c r="K15" s="2258">
        <f>SUM(K17:K24)</f>
        <v/>
      </c>
      <c r="L15" s="2258">
        <f>SUM(L17:L24)</f>
        <v/>
      </c>
      <c r="M15" s="2258">
        <f>SUM(M17:M24)</f>
        <v/>
      </c>
      <c r="N15" s="2258">
        <f>SUM(N17:N24)</f>
        <v/>
      </c>
      <c r="O15" s="2258">
        <f>SUM(O17:O24)</f>
        <v/>
      </c>
      <c r="P15" s="2258">
        <f>SUM(P17:P24)</f>
        <v/>
      </c>
      <c r="Q15" s="2258">
        <f>SUM(Q17:Q24)</f>
        <v/>
      </c>
      <c r="R15" s="714" t="n">
        <v>2024</v>
      </c>
    </row>
    <row r="16" ht="24.75" customFormat="1" customHeight="1" s="710">
      <c r="A16" s="706" t="n"/>
      <c r="B16" s="2255" t="n"/>
      <c r="C16" s="2256" t="n"/>
      <c r="D16" s="2256" t="n"/>
      <c r="E16" s="2256" t="n"/>
      <c r="F16" s="2256" t="n"/>
      <c r="G16" s="2256" t="n"/>
      <c r="H16" s="2256" t="n"/>
      <c r="I16" s="2256" t="n"/>
      <c r="J16" s="2256" t="n"/>
      <c r="K16" s="2256" t="n"/>
      <c r="L16" s="2256" t="n"/>
      <c r="M16" s="2256" t="n"/>
      <c r="N16" s="2256" t="n"/>
      <c r="O16" s="2256" t="n"/>
      <c r="P16" s="2256" t="n"/>
      <c r="Q16" s="2256" t="n"/>
      <c r="R16" s="715" t="n"/>
    </row>
    <row r="17" ht="24.75" customFormat="1" customHeight="1" s="710">
      <c r="A17" s="706" t="inlineStr">
        <is>
          <t>대가야읍</t>
        </is>
      </c>
      <c r="B17" s="2259" t="n">
        <v>2</v>
      </c>
      <c r="C17" s="2131" t="n">
        <v>2</v>
      </c>
      <c r="D17" s="2131" t="n"/>
      <c r="E17" s="2131" t="n"/>
      <c r="F17" s="2131" t="n"/>
      <c r="G17" s="2131" t="n"/>
      <c r="H17" s="2131" t="n">
        <v>1</v>
      </c>
      <c r="I17" s="2131" t="n">
        <v>1</v>
      </c>
      <c r="J17" s="2131" t="n">
        <v>2</v>
      </c>
      <c r="K17" s="2131" t="n">
        <v>2</v>
      </c>
      <c r="L17" s="2131" t="n"/>
      <c r="M17" s="2131" t="n"/>
      <c r="N17" s="2131" t="n"/>
      <c r="O17" s="2131" t="n"/>
      <c r="P17" s="2131" t="n">
        <v>2</v>
      </c>
      <c r="Q17" s="2132" t="n"/>
      <c r="R17" s="697" t="inlineStr">
        <is>
          <t>Daegaya-eup</t>
        </is>
      </c>
    </row>
    <row r="18" ht="24.75" customFormat="1" customHeight="1" s="710">
      <c r="A18" s="706" t="inlineStr">
        <is>
          <t>덕곡면</t>
        </is>
      </c>
      <c r="B18" s="2259" t="n">
        <v>3</v>
      </c>
      <c r="C18" s="2131" t="n">
        <v>3</v>
      </c>
      <c r="D18" s="2131" t="n"/>
      <c r="E18" s="2131" t="n"/>
      <c r="F18" s="2131" t="n"/>
      <c r="G18" s="2131" t="n"/>
      <c r="H18" s="2131" t="n">
        <v>1</v>
      </c>
      <c r="I18" s="2131" t="n">
        <v>2</v>
      </c>
      <c r="J18" s="2131" t="n">
        <v>3</v>
      </c>
      <c r="K18" s="2131" t="n">
        <v>3</v>
      </c>
      <c r="L18" s="2131" t="n"/>
      <c r="M18" s="2131" t="n"/>
      <c r="N18" s="2131" t="n"/>
      <c r="O18" s="2131" t="n"/>
      <c r="P18" s="2131" t="n">
        <v>3</v>
      </c>
      <c r="Q18" s="2132" t="n"/>
      <c r="R18" s="700" t="inlineStr">
        <is>
          <t>Deokgok-myeon</t>
        </is>
      </c>
    </row>
    <row r="19" ht="24.75" customFormat="1" customHeight="1" s="710">
      <c r="A19" s="706" t="inlineStr">
        <is>
          <t>운수면</t>
        </is>
      </c>
      <c r="B19" s="2259" t="n"/>
      <c r="C19" s="2131" t="n"/>
      <c r="D19" s="2131" t="n"/>
      <c r="E19" s="2131" t="n"/>
      <c r="F19" s="2131" t="n"/>
      <c r="G19" s="2131" t="n"/>
      <c r="H19" s="2131" t="n"/>
      <c r="I19" s="2131" t="n"/>
      <c r="J19" s="2131" t="n"/>
      <c r="K19" s="2131" t="n"/>
      <c r="L19" s="2131" t="n"/>
      <c r="M19" s="2131" t="n"/>
      <c r="N19" s="2131" t="n"/>
      <c r="O19" s="2131" t="n"/>
      <c r="P19" s="2131" t="n"/>
      <c r="Q19" s="2132" t="n"/>
      <c r="R19" s="700" t="inlineStr">
        <is>
          <t>Unsu-myeon</t>
        </is>
      </c>
    </row>
    <row r="20" ht="24.75" customFormat="1" customHeight="1" s="719">
      <c r="A20" s="706" t="inlineStr">
        <is>
          <t>성산면</t>
        </is>
      </c>
      <c r="B20" s="2259" t="n"/>
      <c r="C20" s="2131" t="n"/>
      <c r="D20" s="2131" t="n"/>
      <c r="E20" s="2131" t="n"/>
      <c r="F20" s="2131" t="n"/>
      <c r="G20" s="2131" t="n"/>
      <c r="H20" s="2131" t="n"/>
      <c r="I20" s="2131" t="n"/>
      <c r="J20" s="2131" t="n"/>
      <c r="K20" s="2131" t="n"/>
      <c r="L20" s="2131" t="n"/>
      <c r="M20" s="2131" t="n"/>
      <c r="N20" s="2131" t="n"/>
      <c r="O20" s="2131" t="n"/>
      <c r="P20" s="2131" t="n"/>
      <c r="Q20" s="2132" t="n"/>
      <c r="R20" s="700" t="inlineStr">
        <is>
          <t>Seongsan-myeon</t>
        </is>
      </c>
    </row>
    <row r="21" ht="24.75" customFormat="1" customHeight="1" s="710">
      <c r="A21" s="706" t="inlineStr">
        <is>
          <t>다산면</t>
        </is>
      </c>
      <c r="B21" s="2259" t="n"/>
      <c r="C21" s="2131" t="n"/>
      <c r="D21" s="2131" t="n"/>
      <c r="E21" s="2131" t="n"/>
      <c r="F21" s="2131" t="n"/>
      <c r="G21" s="2131" t="n"/>
      <c r="H21" s="2131" t="n"/>
      <c r="I21" s="2131" t="n"/>
      <c r="J21" s="2131" t="n"/>
      <c r="K21" s="2131" t="n"/>
      <c r="L21" s="2131" t="n"/>
      <c r="M21" s="2131" t="n"/>
      <c r="N21" s="2131" t="n"/>
      <c r="O21" s="2131" t="n"/>
      <c r="P21" s="2131" t="n"/>
      <c r="Q21" s="2132" t="n"/>
      <c r="R21" s="700" t="inlineStr">
        <is>
          <t>Dasan-myeon</t>
        </is>
      </c>
    </row>
    <row r="22" ht="24.75" customFormat="1" customHeight="1" s="710">
      <c r="A22" s="706" t="inlineStr">
        <is>
          <t>개진면</t>
        </is>
      </c>
      <c r="B22" s="2259" t="n">
        <v>1</v>
      </c>
      <c r="C22" s="2131" t="n">
        <v>1</v>
      </c>
      <c r="D22" s="2131" t="n"/>
      <c r="E22" s="2131" t="n"/>
      <c r="F22" s="2131" t="n"/>
      <c r="G22" s="2131" t="n"/>
      <c r="H22" s="2131" t="n">
        <v>1</v>
      </c>
      <c r="I22" s="2131" t="n"/>
      <c r="J22" s="2131" t="n">
        <v>1</v>
      </c>
      <c r="K22" s="2131" t="n">
        <v>1</v>
      </c>
      <c r="L22" s="2131" t="n"/>
      <c r="M22" s="2131" t="n"/>
      <c r="N22" s="2131" t="n"/>
      <c r="O22" s="2131" t="n"/>
      <c r="P22" s="2131" t="n">
        <v>1</v>
      </c>
      <c r="Q22" s="2132" t="n"/>
      <c r="R22" s="700" t="inlineStr">
        <is>
          <t>Gaejin-myeon</t>
        </is>
      </c>
    </row>
    <row r="23" ht="24.75" customFormat="1" customHeight="1" s="710">
      <c r="A23" s="706" t="inlineStr">
        <is>
          <t>우곡면</t>
        </is>
      </c>
      <c r="B23" s="2259" t="n">
        <v>1</v>
      </c>
      <c r="C23" s="2131" t="n">
        <v>1</v>
      </c>
      <c r="D23" s="2131" t="n"/>
      <c r="E23" s="2131" t="n"/>
      <c r="F23" s="2131" t="n"/>
      <c r="G23" s="2131" t="n"/>
      <c r="H23" s="2131" t="n">
        <v>1</v>
      </c>
      <c r="I23" s="2131" t="n"/>
      <c r="J23" s="2131" t="n">
        <v>1</v>
      </c>
      <c r="K23" s="2131" t="n">
        <v>1</v>
      </c>
      <c r="L23" s="2131" t="n"/>
      <c r="M23" s="2131" t="n"/>
      <c r="N23" s="2131" t="n"/>
      <c r="O23" s="2131" t="n"/>
      <c r="P23" s="2131" t="n">
        <v>1</v>
      </c>
      <c r="Q23" s="2132" t="n"/>
      <c r="R23" s="700" t="inlineStr">
        <is>
          <t>Ugok-myeon</t>
        </is>
      </c>
    </row>
    <row r="24" ht="24.75" customFormat="1" customHeight="1" s="710" thickBot="1">
      <c r="A24" s="720" t="inlineStr">
        <is>
          <t>쌍림면</t>
        </is>
      </c>
      <c r="B24" s="2260" t="n">
        <v>3</v>
      </c>
      <c r="C24" s="2133" t="n">
        <v>3</v>
      </c>
      <c r="D24" s="2133" t="n"/>
      <c r="E24" s="2133" t="n"/>
      <c r="F24" s="2133" t="n"/>
      <c r="G24" s="2133" t="n"/>
      <c r="H24" s="2133" t="n">
        <v>2</v>
      </c>
      <c r="I24" s="2133" t="n">
        <v>1</v>
      </c>
      <c r="J24" s="2133" t="n">
        <v>3</v>
      </c>
      <c r="K24" s="2133" t="n">
        <v>3</v>
      </c>
      <c r="L24" s="2133" t="n"/>
      <c r="M24" s="2133" t="n"/>
      <c r="N24" s="2133" t="n"/>
      <c r="O24" s="2133" t="n"/>
      <c r="P24" s="2133" t="n">
        <v>3</v>
      </c>
      <c r="Q24" s="2135" t="n"/>
      <c r="R24" s="724" t="inlineStr">
        <is>
          <t>Ssangnim-myeon</t>
        </is>
      </c>
    </row>
    <row r="25" ht="15" customFormat="1" customHeight="1" s="34">
      <c r="A25" s="158" t="inlineStr">
        <is>
          <t>자료 : 보건소, 2014년 부터 제목 변경(한센병 보건소 등록 → 한센사업대상자 현황)</t>
        </is>
      </c>
      <c r="B25" s="158" t="n"/>
      <c r="C25" s="158" t="n"/>
      <c r="D25" s="34" t="n"/>
      <c r="Q25" s="34" t="n"/>
    </row>
    <row r="26" ht="15" customFormat="1" customHeight="1" s="34">
      <c r="A26" s="34" t="inlineStr">
        <is>
          <t>주 : 1) 2006년 이전은 "요관찰"과 "요보호"의 합계임</t>
        </is>
      </c>
    </row>
  </sheetData>
  <mergeCells count="28">
    <mergeCell ref="J9:J10"/>
    <mergeCell ref="P9:P10"/>
    <mergeCell ref="B6:B10"/>
    <mergeCell ref="G7:G10"/>
    <mergeCell ref="A3:R3"/>
    <mergeCell ref="O8:O10"/>
    <mergeCell ref="Q9:Q10"/>
    <mergeCell ref="P8:Q8"/>
    <mergeCell ref="D7:D10"/>
    <mergeCell ref="L8:M8"/>
    <mergeCell ref="H8:H10"/>
    <mergeCell ref="A4:R4"/>
    <mergeCell ref="E8:E10"/>
    <mergeCell ref="L9:L10"/>
    <mergeCell ref="H7:I7"/>
    <mergeCell ref="J7:N7"/>
    <mergeCell ref="O7:Q7"/>
    <mergeCell ref="C7:C10"/>
    <mergeCell ref="R6:R10"/>
    <mergeCell ref="A6:A10"/>
    <mergeCell ref="C6:Q6"/>
    <mergeCell ref="K9:K10"/>
    <mergeCell ref="E7:F7"/>
    <mergeCell ref="M9:M10"/>
    <mergeCell ref="N8:N10"/>
    <mergeCell ref="I8:I10"/>
    <mergeCell ref="J8:K8"/>
    <mergeCell ref="F8:F10"/>
  </mergeCells>
  <pageMargins left="0.63" right="0.53" top="0.984251968503937" bottom="0.984251968503937" header="0.5118110236220472" footer="0.5118110236220472"/>
  <pageSetup orientation="portrait" paperSize="9" scale="47" horizontalDpi="300" verticalDpi="300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AK31"/>
  <sheetViews>
    <sheetView showGridLines="0" view="pageBreakPreview" topLeftCell="A3" zoomScaleNormal="100" zoomScaleSheetLayoutView="100" workbookViewId="0">
      <selection activeCell="A11" sqref="A11:IV24"/>
    </sheetView>
  </sheetViews>
  <sheetFormatPr baseColWidth="8" defaultRowHeight="12"/>
  <cols>
    <col width="7" customWidth="1" style="320" min="1" max="1"/>
    <col width="6.33203125" customWidth="1" style="320" min="2" max="4"/>
    <col width="8.44140625" customWidth="1" style="320" min="5" max="5"/>
    <col width="6.77734375" customWidth="1" style="320" min="6" max="6"/>
    <col width="8.44140625" customWidth="1" style="320" min="7" max="7"/>
    <col width="8.77734375" customWidth="1" style="320" min="8" max="9"/>
    <col width="8.44140625" customWidth="1" style="320" min="10" max="11"/>
    <col width="5.5546875" customWidth="1" style="320" min="12" max="12"/>
    <col width="6.5546875" customWidth="1" style="320" min="13" max="15"/>
    <col width="6.109375" customWidth="1" style="320" min="16" max="18"/>
    <col width="8.6640625" customWidth="1" style="320" min="19" max="19"/>
    <col width="8.44140625" customWidth="1" style="320" min="20" max="20"/>
    <col width="5.109375" customWidth="1" style="320" min="21" max="21"/>
    <col width="6" customWidth="1" style="320" min="22" max="23"/>
    <col width="8.33203125" customWidth="1" style="320" min="24" max="24"/>
    <col width="8.44140625" customWidth="1" style="320" min="25" max="25"/>
    <col width="7.6640625" bestFit="1" customWidth="1" style="320" min="26" max="28"/>
    <col width="7.6640625" customWidth="1" style="320" min="29" max="30"/>
    <col width="6.109375" customWidth="1" style="320" min="31" max="33"/>
    <col width="7.21875" customWidth="1" style="320" min="34" max="36"/>
    <col width="11.44140625" customWidth="1" style="320" min="37" max="37"/>
    <col width="8.88671875" customWidth="1" style="320" min="38" max="16384"/>
  </cols>
  <sheetData>
    <row r="1" ht="15" customFormat="1" customHeight="1" s="34">
      <c r="A1" s="34" t="inlineStr">
        <is>
          <t>ⅩⅡ. 보건 및 사회보장</t>
        </is>
      </c>
      <c r="Z1" s="1502" t="n"/>
      <c r="AA1" s="1502" t="n"/>
      <c r="AB1" s="1502" t="n"/>
      <c r="AK1" s="1502" t="inlineStr">
        <is>
          <t>ⅩⅡ. Health and Social Security</t>
        </is>
      </c>
    </row>
    <row r="2" ht="15" customFormat="1" customHeight="1" s="34">
      <c r="Z2" s="1502" t="n"/>
      <c r="AA2" s="1502" t="n"/>
      <c r="AB2" s="1502" t="n"/>
      <c r="AK2" s="1502" t="n"/>
    </row>
    <row r="3" ht="21.75" customFormat="1" customHeight="1" s="393">
      <c r="A3" s="1397" t="inlineStr">
        <is>
          <t>11. 결핵환자 현황</t>
        </is>
      </c>
    </row>
    <row r="4" ht="21.75" customFormat="1" customHeight="1" s="393">
      <c r="A4" s="1397" t="inlineStr">
        <is>
          <t>11. Tuberculosis Patients</t>
        </is>
      </c>
    </row>
    <row r="5" ht="15" customFormat="1" customHeight="1" s="320" thickBot="1">
      <c r="A5" s="1997" t="inlineStr">
        <is>
          <t>단위 : 명, 건수</t>
        </is>
      </c>
      <c r="B5" s="1645" t="n"/>
      <c r="C5" s="1645" t="n"/>
      <c r="D5" s="1645" t="n"/>
      <c r="E5" s="1645" t="n"/>
      <c r="F5" s="1645" t="n"/>
      <c r="G5" s="1645" t="n"/>
      <c r="H5" s="1645" t="n"/>
      <c r="I5" s="1645" t="n"/>
      <c r="J5" s="1645" t="n"/>
      <c r="K5" s="1645" t="n"/>
      <c r="L5" s="1645" t="n"/>
      <c r="M5" s="1645" t="n"/>
      <c r="N5" s="1645" t="n"/>
      <c r="O5" s="1645" t="n"/>
      <c r="P5" s="1645" t="n"/>
      <c r="Q5" s="1645" t="n"/>
      <c r="R5" s="1645" t="n"/>
      <c r="S5" s="1645" t="n"/>
      <c r="T5" s="1645" t="n"/>
      <c r="U5" s="1645" t="n"/>
      <c r="V5" s="1645" t="n"/>
      <c r="W5" s="1645" t="n"/>
      <c r="X5" s="1645" t="n"/>
      <c r="Y5" s="664" t="n"/>
      <c r="Z5" s="664" t="n"/>
      <c r="AA5" s="664" t="n"/>
      <c r="AB5" s="664" t="n"/>
      <c r="AC5" s="1645" t="n"/>
      <c r="AD5" s="1645" t="n"/>
      <c r="AE5" s="1645" t="n"/>
      <c r="AF5" s="1645" t="n"/>
      <c r="AG5" s="1645" t="n"/>
      <c r="AH5" s="1645" t="n"/>
      <c r="AI5" s="1645" t="n"/>
      <c r="AJ5" s="1645" t="n"/>
      <c r="AK5" s="1502" t="inlineStr">
        <is>
          <t>Unit : person, case</t>
        </is>
      </c>
    </row>
    <row r="6" ht="38.25" customFormat="1" customHeight="1" s="320">
      <c r="A6" s="2193" t="inlineStr">
        <is>
          <t>연별 및
읍면별</t>
        </is>
      </c>
      <c r="B6" s="1651" t="inlineStr">
        <is>
          <t>당해연도 등록(신고)된 결핵 환자수
Reported cases of tuberculosis in the current year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085" t="n"/>
      <c r="M6" s="1344" t="inlineStr">
        <is>
          <t>당해연도 결핵예방 접종실적
Administration of BCG in the current year</t>
        </is>
      </c>
      <c r="N6" s="2098" t="n"/>
      <c r="O6" s="2098" t="n"/>
      <c r="P6" s="2098" t="n"/>
      <c r="Q6" s="2098" t="n"/>
      <c r="R6" s="2098" t="n"/>
      <c r="S6" s="2098" t="n"/>
      <c r="T6" s="2098" t="n"/>
      <c r="U6" s="2098" t="n"/>
      <c r="V6" s="2098" t="n"/>
      <c r="W6" s="2098" t="n"/>
      <c r="X6" s="2098" t="n"/>
      <c r="Y6" s="2085" t="n"/>
      <c r="Z6" s="1081" t="inlineStr">
        <is>
          <t>당해년도 보건소 결핵검진 실적
Current year's administration of TB tests in health centers</t>
        </is>
      </c>
      <c r="AA6" s="2098" t="n"/>
      <c r="AB6" s="2098" t="n"/>
      <c r="AC6" s="2098" t="n"/>
      <c r="AD6" s="2098" t="n"/>
      <c r="AE6" s="2098" t="n"/>
      <c r="AF6" s="2098" t="n"/>
      <c r="AG6" s="2098" t="n"/>
      <c r="AH6" s="2098" t="n"/>
      <c r="AI6" s="2098" t="n"/>
      <c r="AJ6" s="2116" t="n"/>
      <c r="AK6" s="2261" t="inlineStr">
        <is>
          <t>Year &amp;
 Eup, 
Myeon</t>
        </is>
      </c>
    </row>
    <row r="7" ht="27.75" customFormat="1" customHeight="1" s="320">
      <c r="A7" s="2060" t="n"/>
      <c r="B7" s="1478" t="n"/>
      <c r="C7" s="1661" t="inlineStr">
        <is>
          <t>합계
Total</t>
        </is>
      </c>
      <c r="D7" s="2139" t="n"/>
      <c r="E7" s="1480" t="inlineStr">
        <is>
          <t xml:space="preserve">신환자
New cases </t>
        </is>
      </c>
      <c r="F7" s="1658" t="inlineStr">
        <is>
          <t>재치료자 Retreatment</t>
        </is>
      </c>
      <c r="G7" s="2140" t="n"/>
      <c r="H7" s="2140" t="n"/>
      <c r="I7" s="2140" t="n"/>
      <c r="J7" s="2139" t="n"/>
      <c r="K7" s="1480" t="inlineStr">
        <is>
          <t>과거치료여부불명확
Unclear whether previously treated or not</t>
        </is>
      </c>
      <c r="L7" s="1480" t="inlineStr">
        <is>
          <t>기 타
Others</t>
        </is>
      </c>
      <c r="M7" s="1959" t="inlineStr">
        <is>
          <t>합계
Total</t>
        </is>
      </c>
      <c r="N7" s="2140" t="n"/>
      <c r="O7" s="2140" t="n"/>
      <c r="P7" s="1474" t="inlineStr">
        <is>
          <t>보건소 Health center</t>
        </is>
      </c>
      <c r="Q7" s="2117" t="n"/>
      <c r="R7" s="2117" t="n"/>
      <c r="S7" s="2117" t="n"/>
      <c r="T7" s="2118" t="n"/>
      <c r="U7" s="1959" t="inlineStr">
        <is>
          <t>병·의원 Hospitals &amp; Clinics</t>
        </is>
      </c>
      <c r="V7" s="2140" t="n"/>
      <c r="W7" s="2140" t="n"/>
      <c r="X7" s="2140" t="n"/>
      <c r="Y7" s="2140" t="n"/>
      <c r="Z7" s="1474" t="inlineStr">
        <is>
          <t>검사건수 Cases of the exam</t>
        </is>
      </c>
      <c r="AA7" s="2117" t="n"/>
      <c r="AB7" s="2117" t="n"/>
      <c r="AC7" s="2117" t="n"/>
      <c r="AD7" s="2118" t="n"/>
      <c r="AE7" s="1661" t="inlineStr">
        <is>
          <t>발견환자 수
NO. of patients discovered</t>
        </is>
      </c>
      <c r="AF7" s="2117" t="n"/>
      <c r="AG7" s="2117" t="n"/>
      <c r="AH7" s="2117" t="n"/>
      <c r="AI7" s="2118" t="n"/>
      <c r="AJ7" s="1657" t="inlineStr">
        <is>
          <t>요관찰
Surveil-lance</t>
        </is>
      </c>
      <c r="AK7" s="2066" t="n"/>
    </row>
    <row r="8" ht="23.25" customFormat="1" customHeight="1" s="320">
      <c r="A8" s="2060" t="n"/>
      <c r="B8" s="2119" t="n"/>
      <c r="C8" s="2061" t="n"/>
      <c r="D8" s="2062" t="n"/>
      <c r="E8" s="2064" t="n"/>
      <c r="F8" s="1480" t="inlineStr">
        <is>
          <t>계</t>
        </is>
      </c>
      <c r="G8" s="1480" t="inlineStr">
        <is>
          <t>재발자
Relapse</t>
        </is>
      </c>
      <c r="H8" s="1480" t="inlineStr">
        <is>
          <t>실패후 재치료자
Re-treatment after failed treatment</t>
        </is>
      </c>
      <c r="I8" s="1480" t="inlineStr">
        <is>
          <t>중단후재등록 Re-registration after recess</t>
        </is>
      </c>
      <c r="J8" s="1480" t="inlineStr">
        <is>
          <t>이전치료결과불명확
Unclear results from previous treatment</t>
        </is>
      </c>
      <c r="K8" s="2064" t="n"/>
      <c r="L8" s="2064" t="n"/>
      <c r="P8" s="277" t="n"/>
      <c r="Q8" s="2262" t="inlineStr">
        <is>
          <t>남
Male</t>
        </is>
      </c>
      <c r="R8" s="2262" t="inlineStr">
        <is>
          <t>여
Female</t>
        </is>
      </c>
      <c r="S8" s="1660" t="inlineStr">
        <is>
          <t>미취학아동
Children
not in
school</t>
        </is>
      </c>
      <c r="T8" s="1480" t="inlineStr">
        <is>
          <t>취학아동
children
 in school</t>
        </is>
      </c>
      <c r="U8" s="1678" t="inlineStr">
        <is>
          <t>합계 Total</t>
        </is>
      </c>
      <c r="V8" s="2140" t="n"/>
      <c r="W8" s="2139" t="n"/>
      <c r="X8" s="1480" t="inlineStr">
        <is>
          <t>미취학아동
Children
not in
school</t>
        </is>
      </c>
      <c r="Y8" s="1480" t="inlineStr">
        <is>
          <t>취학아동
children
 in school</t>
        </is>
      </c>
      <c r="Z8" s="1679" t="inlineStr">
        <is>
          <t>합계 Total</t>
        </is>
      </c>
      <c r="AB8" s="2086" t="n"/>
      <c r="AC8" s="1660" t="inlineStr">
        <is>
          <t>X-선검사
X-ray
test</t>
        </is>
      </c>
      <c r="AD8" s="1480" t="inlineStr">
        <is>
          <t>객담검사
Exam of the Sputum</t>
        </is>
      </c>
      <c r="AE8" s="1678" t="inlineStr">
        <is>
          <t>합계 Total</t>
        </is>
      </c>
      <c r="AF8" s="2140" t="n"/>
      <c r="AG8" s="2139" t="n"/>
      <c r="AH8" s="1660" t="inlineStr">
        <is>
          <t>도말양성
Smear positive</t>
        </is>
      </c>
      <c r="AI8" s="1660" t="inlineStr">
        <is>
          <t>도말음성
Smear negative</t>
        </is>
      </c>
      <c r="AJ8" s="2060" t="n"/>
      <c r="AK8" s="2066" t="n"/>
    </row>
    <row r="9" ht="23.25" customFormat="1" customHeight="1" s="320">
      <c r="A9" s="2060" t="n"/>
      <c r="B9" s="2119" t="n"/>
      <c r="C9" s="1335" t="inlineStr">
        <is>
          <t>남
Male</t>
        </is>
      </c>
      <c r="D9" s="1335" t="inlineStr">
        <is>
          <t>여
Female</t>
        </is>
      </c>
      <c r="E9" s="2064" t="n"/>
      <c r="F9" s="2064" t="n"/>
      <c r="G9" s="2064" t="n"/>
      <c r="H9" s="2064" t="n"/>
      <c r="I9" s="2064" t="n"/>
      <c r="J9" s="2064" t="n"/>
      <c r="K9" s="2064" t="n"/>
      <c r="L9" s="2064" t="n"/>
      <c r="M9" s="278" t="n"/>
      <c r="N9" s="2262" t="inlineStr">
        <is>
          <t>남
Male</t>
        </is>
      </c>
      <c r="O9" s="2262" t="inlineStr">
        <is>
          <t>여
Female</t>
        </is>
      </c>
      <c r="P9" s="277" t="n"/>
      <c r="Q9" s="2064" t="n"/>
      <c r="R9" s="2064" t="n"/>
      <c r="S9" s="2064" t="n"/>
      <c r="T9" s="2064" t="n"/>
      <c r="U9" s="278" t="n"/>
      <c r="V9" s="2262" t="inlineStr">
        <is>
          <t>남
Male</t>
        </is>
      </c>
      <c r="W9" s="2262" t="inlineStr">
        <is>
          <t>여
Female</t>
        </is>
      </c>
      <c r="X9" s="2064" t="n"/>
      <c r="Y9" s="2064" t="n"/>
      <c r="Z9" s="469" t="n"/>
      <c r="AA9" s="2262" t="inlineStr">
        <is>
          <t>남
Male</t>
        </is>
      </c>
      <c r="AB9" s="2262" t="inlineStr">
        <is>
          <t>여
Female</t>
        </is>
      </c>
      <c r="AC9" s="2064" t="n"/>
      <c r="AD9" s="2064" t="n"/>
      <c r="AE9" s="1343" t="n"/>
      <c r="AF9" s="2262" t="inlineStr">
        <is>
          <t>남
Male</t>
        </is>
      </c>
      <c r="AG9" s="2262" t="inlineStr">
        <is>
          <t>여
Female</t>
        </is>
      </c>
      <c r="AH9" s="2064" t="n"/>
      <c r="AI9" s="2064" t="n"/>
      <c r="AJ9" s="2060" t="n"/>
      <c r="AK9" s="2066" t="n"/>
    </row>
    <row r="10" ht="23.25" customFormat="1" customHeight="1" s="320">
      <c r="A10" s="2068" t="n"/>
      <c r="B10" s="2165" t="n"/>
      <c r="C10" s="2070" t="n"/>
      <c r="D10" s="2070" t="n"/>
      <c r="E10" s="2070" t="n"/>
      <c r="F10" s="2070" t="n"/>
      <c r="G10" s="2070" t="n"/>
      <c r="H10" s="2070" t="n"/>
      <c r="I10" s="2070" t="n"/>
      <c r="J10" s="2070" t="n"/>
      <c r="K10" s="2070" t="n"/>
      <c r="L10" s="2070" t="n"/>
      <c r="M10" s="280" t="n"/>
      <c r="N10" s="2070" t="n"/>
      <c r="O10" s="2070" t="n"/>
      <c r="P10" s="279" t="n"/>
      <c r="Q10" s="2070" t="n"/>
      <c r="R10" s="2070" t="n"/>
      <c r="S10" s="2070" t="n"/>
      <c r="T10" s="2070" t="n"/>
      <c r="U10" s="280" t="n"/>
      <c r="V10" s="2070" t="n"/>
      <c r="W10" s="2070" t="n"/>
      <c r="X10" s="2070" t="n"/>
      <c r="Y10" s="2070" t="n"/>
      <c r="Z10" s="280" t="n"/>
      <c r="AA10" s="2070" t="n"/>
      <c r="AB10" s="2070" t="n"/>
      <c r="AC10" s="2070" t="n"/>
      <c r="AD10" s="2070" t="n"/>
      <c r="AE10" s="2103" t="n"/>
      <c r="AF10" s="2070" t="n"/>
      <c r="AG10" s="2070" t="n"/>
      <c r="AH10" s="2070" t="n"/>
      <c r="AI10" s="2070" t="n"/>
      <c r="AJ10" s="2068" t="n"/>
      <c r="AK10" s="2144" t="n"/>
    </row>
    <row r="11" ht="24" customFormat="1" customHeight="1" s="710">
      <c r="A11" s="725" t="n">
        <v>2020</v>
      </c>
      <c r="B11" s="2255" t="n">
        <v>27</v>
      </c>
      <c r="C11" s="2256" t="n">
        <v>18</v>
      </c>
      <c r="D11" s="2256" t="n">
        <v>9</v>
      </c>
      <c r="E11" s="2256" t="n">
        <v>24</v>
      </c>
      <c r="F11" s="2256">
        <f>SUM(G11:J11)</f>
        <v/>
      </c>
      <c r="G11" s="2256" t="n">
        <v>1</v>
      </c>
      <c r="H11" s="2256" t="n">
        <v>0</v>
      </c>
      <c r="I11" s="2256" t="n">
        <v>0</v>
      </c>
      <c r="J11" s="2256" t="n">
        <v>0</v>
      </c>
      <c r="K11" s="2256" t="n">
        <v>1</v>
      </c>
      <c r="L11" s="2263" t="n">
        <v>1</v>
      </c>
      <c r="M11" s="2256" t="n">
        <v>84</v>
      </c>
      <c r="N11" s="2256" t="n">
        <v>47</v>
      </c>
      <c r="O11" s="2256" t="n">
        <v>37</v>
      </c>
      <c r="P11" s="2256" t="n">
        <v>34</v>
      </c>
      <c r="Q11" s="2256" t="n">
        <v>19</v>
      </c>
      <c r="R11" s="2256" t="n">
        <v>15</v>
      </c>
      <c r="S11" s="2256" t="n">
        <v>34</v>
      </c>
      <c r="T11" s="2256" t="n">
        <v>0</v>
      </c>
      <c r="U11" s="2256" t="n">
        <v>50</v>
      </c>
      <c r="V11" s="2256" t="n">
        <v>28</v>
      </c>
      <c r="W11" s="2256" t="n">
        <v>22</v>
      </c>
      <c r="X11" s="2256" t="n">
        <v>50</v>
      </c>
      <c r="Y11" s="2256" t="n">
        <v>0</v>
      </c>
      <c r="Z11" s="2256" t="n">
        <v>3326</v>
      </c>
      <c r="AA11" s="2256" t="n">
        <v>1290</v>
      </c>
      <c r="AB11" s="2256" t="n">
        <v>2036</v>
      </c>
      <c r="AC11" s="2256" t="n">
        <v>3326</v>
      </c>
      <c r="AD11" s="2256" t="n">
        <v>0</v>
      </c>
      <c r="AE11" s="2256" t="n">
        <v>0</v>
      </c>
      <c r="AF11" s="2256" t="n">
        <v>0</v>
      </c>
      <c r="AG11" s="2256" t="n">
        <v>0</v>
      </c>
      <c r="AH11" s="2256" t="n">
        <v>0</v>
      </c>
      <c r="AI11" s="2256" t="n">
        <v>0</v>
      </c>
      <c r="AJ11" s="2264" t="n">
        <v>0</v>
      </c>
      <c r="AK11" s="709" t="n">
        <v>2020</v>
      </c>
    </row>
    <row r="12" ht="24" customFormat="1" customHeight="1" s="710">
      <c r="A12" s="725" t="n">
        <v>2021</v>
      </c>
      <c r="B12" s="2255" t="n">
        <v>38</v>
      </c>
      <c r="C12" s="2256" t="n">
        <v>24</v>
      </c>
      <c r="D12" s="2256" t="n">
        <v>14</v>
      </c>
      <c r="E12" s="2256" t="n">
        <v>32</v>
      </c>
      <c r="F12" s="2256">
        <f>SUM(G12:J12)</f>
        <v/>
      </c>
      <c r="G12" s="2256">
        <f>SUM(G14:G21)</f>
        <v/>
      </c>
      <c r="H12" s="2256">
        <f>SUM(H14:H21)</f>
        <v/>
      </c>
      <c r="I12" s="2256" t="n">
        <v>1</v>
      </c>
      <c r="J12" s="2256">
        <f>SUM(J14:J21)</f>
        <v/>
      </c>
      <c r="K12" s="2256" t="n">
        <v>3</v>
      </c>
      <c r="L12" s="2263" t="n">
        <v>2</v>
      </c>
      <c r="M12" s="2256" t="n">
        <v>111</v>
      </c>
      <c r="N12" s="2256" t="n">
        <v>59</v>
      </c>
      <c r="O12" s="2256" t="n">
        <v>52</v>
      </c>
      <c r="P12" s="2256" t="n">
        <v>25</v>
      </c>
      <c r="Q12" s="2256" t="n">
        <v>14</v>
      </c>
      <c r="R12" s="2256" t="n">
        <v>11</v>
      </c>
      <c r="S12" s="2256" t="n">
        <v>25</v>
      </c>
      <c r="T12" s="2256">
        <f>SUM(T14:T21)</f>
        <v/>
      </c>
      <c r="U12" s="2256" t="n">
        <v>86</v>
      </c>
      <c r="V12" s="2256" t="n">
        <v>45</v>
      </c>
      <c r="W12" s="2256" t="n">
        <v>41</v>
      </c>
      <c r="X12" s="2256" t="n">
        <v>86</v>
      </c>
      <c r="Y12" s="2256">
        <f>SUM(Y14:Y21)</f>
        <v/>
      </c>
      <c r="Z12" s="2256" t="n">
        <v>2995</v>
      </c>
      <c r="AA12" s="2256" t="n">
        <v>1008</v>
      </c>
      <c r="AB12" s="2256" t="n">
        <v>1987</v>
      </c>
      <c r="AC12" s="2256" t="n">
        <v>2995</v>
      </c>
      <c r="AD12" s="2256">
        <f>SUM(AD14:AD21)</f>
        <v/>
      </c>
      <c r="AE12" s="2256">
        <f>SUM(AE14:AE21)</f>
        <v/>
      </c>
      <c r="AF12" s="2256">
        <f>SUM(AF14:AF21)</f>
        <v/>
      </c>
      <c r="AG12" s="2256">
        <f>SUM(AG14:AG21)</f>
        <v/>
      </c>
      <c r="AH12" s="2256">
        <f>SUM(AH14:AH21)</f>
        <v/>
      </c>
      <c r="AI12" s="2256">
        <f>SUM(AI14:AI21)</f>
        <v/>
      </c>
      <c r="AJ12" s="2264">
        <f>SUM(AJ14:AJ21)</f>
        <v/>
      </c>
      <c r="AK12" s="709" t="n">
        <v>2021</v>
      </c>
    </row>
    <row r="13" ht="24" customFormat="1" customHeight="1" s="710">
      <c r="A13" s="725" t="n">
        <v>2022</v>
      </c>
      <c r="B13" s="2255" t="n">
        <v>30</v>
      </c>
      <c r="C13" s="2256" t="n">
        <v>19</v>
      </c>
      <c r="D13" s="2256" t="n">
        <v>11</v>
      </c>
      <c r="E13" s="2256" t="n">
        <v>27</v>
      </c>
      <c r="F13" s="2256">
        <f>SUM(G13:J13)</f>
        <v/>
      </c>
      <c r="G13" s="2256">
        <f>SUM(G15:G22)</f>
        <v/>
      </c>
      <c r="H13" s="2256">
        <f>SUM(H15:H22)</f>
        <v/>
      </c>
      <c r="I13" s="2256" t="n">
        <v>0</v>
      </c>
      <c r="J13" s="2256">
        <f>SUM(J15:J22)</f>
        <v/>
      </c>
      <c r="K13" s="2256" t="n">
        <v>0</v>
      </c>
      <c r="L13" s="2263" t="n">
        <v>0</v>
      </c>
      <c r="M13" s="2256" t="n">
        <v>82</v>
      </c>
      <c r="N13" s="2256" t="n">
        <v>35</v>
      </c>
      <c r="O13" s="2256" t="n">
        <v>47</v>
      </c>
      <c r="P13" s="2256" t="n">
        <v>60</v>
      </c>
      <c r="Q13" s="2256" t="n">
        <v>28</v>
      </c>
      <c r="R13" s="2256" t="n">
        <v>32</v>
      </c>
      <c r="S13" s="2256" t="n">
        <v>60</v>
      </c>
      <c r="T13" s="2256" t="n">
        <v>0</v>
      </c>
      <c r="U13" s="2256" t="n">
        <v>22</v>
      </c>
      <c r="V13" s="2256" t="n">
        <v>7</v>
      </c>
      <c r="W13" s="2256" t="n">
        <v>15</v>
      </c>
      <c r="X13" s="2256" t="n">
        <v>22</v>
      </c>
      <c r="Y13" s="2256">
        <f>SUM(Y15:Y22)</f>
        <v/>
      </c>
      <c r="Z13" s="2256" t="n">
        <v>2957</v>
      </c>
      <c r="AA13" s="2256" t="n">
        <v>1058</v>
      </c>
      <c r="AB13" s="2256" t="n">
        <v>1899</v>
      </c>
      <c r="AC13" s="2256" t="n">
        <v>2957</v>
      </c>
      <c r="AD13" s="2256">
        <f>SUM(AD15:AD22)</f>
        <v/>
      </c>
      <c r="AE13" s="2256">
        <f>SUM(AE15:AE22)</f>
        <v/>
      </c>
      <c r="AF13" s="2256">
        <f>SUM(AF15:AF22)</f>
        <v/>
      </c>
      <c r="AG13" s="2256">
        <f>SUM(AG15:AG22)</f>
        <v/>
      </c>
      <c r="AH13" s="2256">
        <f>SUM(AH15:AH22)</f>
        <v/>
      </c>
      <c r="AI13" s="2256">
        <f>SUM(AI15:AI22)</f>
        <v/>
      </c>
      <c r="AJ13" s="2264">
        <f>SUM(AJ15:AJ22)</f>
        <v/>
      </c>
      <c r="AK13" s="709" t="n">
        <v>2022</v>
      </c>
    </row>
    <row r="14" ht="24" customFormat="1" customHeight="1" s="710">
      <c r="A14" s="725" t="n">
        <v>2023</v>
      </c>
      <c r="B14" s="2255" t="n">
        <v>27</v>
      </c>
      <c r="C14" s="2256" t="n">
        <v>14</v>
      </c>
      <c r="D14" s="2256" t="n">
        <v>13</v>
      </c>
      <c r="E14" s="2256" t="n">
        <v>22</v>
      </c>
      <c r="F14" s="2256">
        <f>SUM(G14:J14)</f>
        <v/>
      </c>
      <c r="G14" s="2256" t="n">
        <v>4</v>
      </c>
      <c r="H14" s="2256">
        <f>SUM(H16:H23)</f>
        <v/>
      </c>
      <c r="I14" s="2256" t="n">
        <v>0</v>
      </c>
      <c r="J14" s="2256">
        <f>SUM(J16:J23)</f>
        <v/>
      </c>
      <c r="K14" s="2256" t="n">
        <v>0</v>
      </c>
      <c r="L14" s="2263" t="n">
        <v>1</v>
      </c>
      <c r="M14" s="2256" t="n">
        <v>45</v>
      </c>
      <c r="N14" s="2256" t="n">
        <v>26</v>
      </c>
      <c r="O14" s="2256" t="n">
        <v>19</v>
      </c>
      <c r="P14" s="2256" t="n">
        <v>29</v>
      </c>
      <c r="Q14" s="2256" t="n">
        <v>15</v>
      </c>
      <c r="R14" s="2256" t="n">
        <v>14</v>
      </c>
      <c r="S14" s="2256" t="n">
        <v>29</v>
      </c>
      <c r="T14" s="2256" t="n">
        <v>0</v>
      </c>
      <c r="U14" s="2256" t="n">
        <v>16</v>
      </c>
      <c r="V14" s="2256" t="n">
        <v>11</v>
      </c>
      <c r="W14" s="2256" t="n">
        <v>5</v>
      </c>
      <c r="X14" s="2256" t="n">
        <v>16</v>
      </c>
      <c r="Y14" s="2256">
        <f>SUM(Y16:Y23)</f>
        <v/>
      </c>
      <c r="Z14" s="2256" t="n">
        <v>2884</v>
      </c>
      <c r="AA14" s="2256" t="n">
        <v>1043</v>
      </c>
      <c r="AB14" s="2256" t="n">
        <v>1841</v>
      </c>
      <c r="AC14" s="2256" t="n">
        <v>2884</v>
      </c>
      <c r="AD14" s="2256">
        <f>SUM(AD16:AD23)</f>
        <v/>
      </c>
      <c r="AE14" s="2256">
        <f>SUM(AE16:AE23)</f>
        <v/>
      </c>
      <c r="AF14" s="2256">
        <f>SUM(AF16:AF23)</f>
        <v/>
      </c>
      <c r="AG14" s="2256">
        <f>SUM(AG16:AG23)</f>
        <v/>
      </c>
      <c r="AH14" s="2256">
        <f>SUM(AH16:AH23)</f>
        <v/>
      </c>
      <c r="AI14" s="2256">
        <f>SUM(AI16:AI23)</f>
        <v/>
      </c>
      <c r="AJ14" s="2264">
        <f>SUM(AJ16:AJ23)</f>
        <v/>
      </c>
      <c r="AK14" s="709" t="n">
        <v>2023</v>
      </c>
    </row>
    <row r="15" ht="24" customFormat="1" customHeight="1" s="710">
      <c r="A15" s="728" t="n">
        <v>2024</v>
      </c>
      <c r="B15" s="2257">
        <f>SUM(B17:B24)</f>
        <v/>
      </c>
      <c r="C15" s="2258">
        <f>SUM(C17:C24)</f>
        <v/>
      </c>
      <c r="D15" s="2258">
        <f>SUM(D17:D24)</f>
        <v/>
      </c>
      <c r="E15" s="2258">
        <f>SUM(E17:E24)</f>
        <v/>
      </c>
      <c r="F15" s="2256">
        <f>SUM(G15:J15)</f>
        <v/>
      </c>
      <c r="G15" s="2258">
        <f>SUM(G17:G24)</f>
        <v/>
      </c>
      <c r="H15" s="2258">
        <f>SUM(H17:H24)</f>
        <v/>
      </c>
      <c r="I15" s="2258">
        <f>SUM(I17:I24)</f>
        <v/>
      </c>
      <c r="J15" s="2258">
        <f>SUM(J17:J24)</f>
        <v/>
      </c>
      <c r="K15" s="2258">
        <f>SUM(K17:K24)</f>
        <v/>
      </c>
      <c r="L15" s="2265">
        <f>SUM(L17:L24)</f>
        <v/>
      </c>
      <c r="M15" s="2258">
        <f>SUM(M17:M24)</f>
        <v/>
      </c>
      <c r="N15" s="2258">
        <f>SUM(N17:N24)</f>
        <v/>
      </c>
      <c r="O15" s="2258">
        <f>SUM(O17:O24)</f>
        <v/>
      </c>
      <c r="P15" s="2258">
        <f>SUM(P17:P24)</f>
        <v/>
      </c>
      <c r="Q15" s="2258">
        <f>SUM(Q17:Q24)</f>
        <v/>
      </c>
      <c r="R15" s="2258">
        <f>SUM(R17:R24)</f>
        <v/>
      </c>
      <c r="S15" s="2258">
        <f>SUM(S17:S24)</f>
        <v/>
      </c>
      <c r="T15" s="2258">
        <f>SUM(T17:T24)</f>
        <v/>
      </c>
      <c r="U15" s="2258">
        <f>SUM(U17:U24)</f>
        <v/>
      </c>
      <c r="V15" s="2258">
        <f>SUM(V17:V24)</f>
        <v/>
      </c>
      <c r="W15" s="2258">
        <f>SUM(W17:W24)</f>
        <v/>
      </c>
      <c r="X15" s="2258">
        <f>SUM(X17:X24)</f>
        <v/>
      </c>
      <c r="Y15" s="2258">
        <f>SUM(Y17:Y24)</f>
        <v/>
      </c>
      <c r="Z15" s="2258">
        <f>SUM(Z17:Z24)</f>
        <v/>
      </c>
      <c r="AA15" s="2258">
        <f>SUM(AA17:AA24)</f>
        <v/>
      </c>
      <c r="AB15" s="2258">
        <f>SUM(AB17:AB24)</f>
        <v/>
      </c>
      <c r="AC15" s="2266">
        <f>SUM(AC17:AC24)</f>
        <v/>
      </c>
      <c r="AD15" s="2258">
        <f>SUM(AD17:AD24)</f>
        <v/>
      </c>
      <c r="AE15" s="2258">
        <f>SUM(AE17:AE24)</f>
        <v/>
      </c>
      <c r="AF15" s="2258">
        <f>SUM(AF17:AF24)</f>
        <v/>
      </c>
      <c r="AG15" s="2258">
        <f>SUM(AG17:AG24)</f>
        <v/>
      </c>
      <c r="AH15" s="2258">
        <f>SUM(AH17:AH24)</f>
        <v/>
      </c>
      <c r="AI15" s="2258">
        <f>SUM(AI17:AI24)</f>
        <v/>
      </c>
      <c r="AJ15" s="2267">
        <f>SUM(AJ17:AJ24)</f>
        <v/>
      </c>
      <c r="AK15" s="714" t="n">
        <v>2024</v>
      </c>
    </row>
    <row r="16" ht="24" customFormat="1" customHeight="1" s="710">
      <c r="A16" s="706" t="n"/>
      <c r="B16" s="2255" t="n"/>
      <c r="C16" s="2256" t="n"/>
      <c r="D16" s="2256" t="n"/>
      <c r="E16" s="2256" t="n"/>
      <c r="F16" s="2256">
        <f>SUM(G16:J16)</f>
        <v/>
      </c>
      <c r="G16" s="2256" t="n"/>
      <c r="H16" s="2256" t="n"/>
      <c r="I16" s="2256" t="n"/>
      <c r="J16" s="2256" t="n"/>
      <c r="K16" s="2256" t="n"/>
      <c r="L16" s="2263" t="n"/>
      <c r="M16" s="2256" t="n"/>
      <c r="N16" s="2256" t="n"/>
      <c r="O16" s="2256" t="n"/>
      <c r="P16" s="2256" t="n"/>
      <c r="Q16" s="2256" t="n"/>
      <c r="R16" s="2256" t="n"/>
      <c r="S16" s="2256" t="n"/>
      <c r="T16" s="2256" t="n"/>
      <c r="U16" s="2256" t="n"/>
      <c r="V16" s="2256" t="n"/>
      <c r="W16" s="2256" t="n"/>
      <c r="X16" s="2256" t="n"/>
      <c r="Y16" s="2256" t="n"/>
      <c r="Z16" s="2256" t="n"/>
      <c r="AA16" s="2256" t="n"/>
      <c r="AB16" s="2256" t="n"/>
      <c r="AC16" s="2256" t="n"/>
      <c r="AD16" s="2256" t="n"/>
      <c r="AE16" s="2256" t="n"/>
      <c r="AF16" s="2256" t="n"/>
      <c r="AG16" s="2256" t="n"/>
      <c r="AH16" s="2256" t="n"/>
      <c r="AI16" s="2256" t="n"/>
      <c r="AJ16" s="2264" t="n"/>
      <c r="AK16" s="709" t="n"/>
    </row>
    <row r="17" ht="24" customFormat="1" customHeight="1" s="710">
      <c r="A17" s="706" t="inlineStr">
        <is>
          <t>대가야읍</t>
        </is>
      </c>
      <c r="B17" s="2268">
        <f>SUM(C17:D17)</f>
        <v/>
      </c>
      <c r="C17" s="2269" t="n">
        <v>7</v>
      </c>
      <c r="D17" s="2269" t="n">
        <v>1</v>
      </c>
      <c r="E17" s="2269" t="n">
        <v>7</v>
      </c>
      <c r="F17" s="2256">
        <f>SUM(G17:J17)</f>
        <v/>
      </c>
      <c r="G17" s="2269" t="n"/>
      <c r="H17" s="2269" t="n"/>
      <c r="I17" s="2269" t="n"/>
      <c r="J17" s="2269" t="n"/>
      <c r="K17" s="2269" t="n">
        <v>1</v>
      </c>
      <c r="L17" s="2270" t="n"/>
      <c r="M17" s="2271">
        <f>SUM(N17:O17)</f>
        <v/>
      </c>
      <c r="N17" s="2269">
        <f>Q17+V17</f>
        <v/>
      </c>
      <c r="O17" s="2269">
        <f>R17+W17</f>
        <v/>
      </c>
      <c r="P17" s="2269">
        <f>R17+Q17</f>
        <v/>
      </c>
      <c r="Q17" s="2269" t="n">
        <v>5</v>
      </c>
      <c r="R17" s="2269" t="n">
        <v>8</v>
      </c>
      <c r="S17" s="2269" t="n">
        <v>13</v>
      </c>
      <c r="T17" s="2269" t="n"/>
      <c r="U17" s="2269">
        <f>V17+W17</f>
        <v/>
      </c>
      <c r="V17" s="2269" t="n">
        <v>18</v>
      </c>
      <c r="W17" s="2269" t="n">
        <v>11</v>
      </c>
      <c r="X17" s="2269" t="n">
        <v>29</v>
      </c>
      <c r="Y17" s="2269" t="n"/>
      <c r="Z17" s="2271">
        <f>SUM(AA17:AB17)</f>
        <v/>
      </c>
      <c r="AA17" s="2269" t="n">
        <v>797</v>
      </c>
      <c r="AB17" s="2269" t="n">
        <v>1537</v>
      </c>
      <c r="AC17" s="2269" t="n">
        <v>2223</v>
      </c>
      <c r="AD17" s="2269" t="n"/>
      <c r="AE17" s="2271">
        <f>SUM(AF17:AG17)</f>
        <v/>
      </c>
      <c r="AF17" s="2269" t="n"/>
      <c r="AG17" s="2269" t="n"/>
      <c r="AH17" s="2269" t="n"/>
      <c r="AI17" s="2269" t="n"/>
      <c r="AJ17" s="2272" t="n"/>
      <c r="AK17" s="736" t="inlineStr">
        <is>
          <t>Daegaya-eup</t>
        </is>
      </c>
    </row>
    <row r="18" ht="24" customFormat="1" customHeight="1" s="710">
      <c r="A18" s="706" t="inlineStr">
        <is>
          <t>덕곡면</t>
        </is>
      </c>
      <c r="B18" s="2268">
        <f>SUM(C18:D18)</f>
        <v/>
      </c>
      <c r="C18" s="2269" t="n"/>
      <c r="D18" s="2269" t="n">
        <v>1</v>
      </c>
      <c r="E18" s="2269" t="n">
        <v>1</v>
      </c>
      <c r="F18" s="2256">
        <f>SUM(G18:J18)</f>
        <v/>
      </c>
      <c r="G18" s="2269" t="n"/>
      <c r="H18" s="2269" t="n"/>
      <c r="I18" s="2269" t="n"/>
      <c r="J18" s="2269" t="n"/>
      <c r="K18" s="2269" t="n"/>
      <c r="L18" s="2273" t="n"/>
      <c r="M18" s="2271">
        <f>SUM(N18:O18)</f>
        <v/>
      </c>
      <c r="N18" s="2269">
        <f>Q18+V18</f>
        <v/>
      </c>
      <c r="O18" s="2269">
        <f>R18+W18</f>
        <v/>
      </c>
      <c r="P18" s="2269">
        <f>R18+Q18</f>
        <v/>
      </c>
      <c r="Q18" s="2269" t="n"/>
      <c r="R18" s="2269" t="n">
        <v>2</v>
      </c>
      <c r="S18" s="2269" t="n">
        <v>2</v>
      </c>
      <c r="T18" s="2269" t="n"/>
      <c r="U18" s="2269">
        <f>V18+W18</f>
        <v/>
      </c>
      <c r="V18" s="2269" t="n">
        <v>3</v>
      </c>
      <c r="W18" s="2269" t="n">
        <v>2</v>
      </c>
      <c r="X18" s="2269" t="n">
        <v>5</v>
      </c>
      <c r="Y18" s="2269" t="n"/>
      <c r="Z18" s="2271">
        <f>SUM(AA18:AB18)</f>
        <v/>
      </c>
      <c r="AA18" s="2269" t="n">
        <v>23</v>
      </c>
      <c r="AB18" s="2269" t="n">
        <v>65</v>
      </c>
      <c r="AC18" s="2269" t="n">
        <v>88</v>
      </c>
      <c r="AD18" s="2269" t="n"/>
      <c r="AE18" s="2271">
        <f>SUM(AF18:AG18)</f>
        <v/>
      </c>
      <c r="AF18" s="2269" t="n"/>
      <c r="AG18" s="2269" t="n"/>
      <c r="AH18" s="2269" t="n"/>
      <c r="AI18" s="2269" t="n"/>
      <c r="AJ18" s="2272" t="n"/>
      <c r="AK18" s="700" t="inlineStr">
        <is>
          <t>Deokgok-myeon</t>
        </is>
      </c>
    </row>
    <row r="19" ht="24" customFormat="1" customHeight="1" s="710">
      <c r="A19" s="706" t="inlineStr">
        <is>
          <t>운수면</t>
        </is>
      </c>
      <c r="B19" s="2268">
        <f>SUM(C19:D19)</f>
        <v/>
      </c>
      <c r="C19" s="2269" t="n">
        <v>2</v>
      </c>
      <c r="D19" s="2269" t="n"/>
      <c r="E19" s="2269" t="n">
        <v>2</v>
      </c>
      <c r="F19" s="2256">
        <f>SUM(G19:J19)</f>
        <v/>
      </c>
      <c r="G19" s="2269" t="n"/>
      <c r="H19" s="2269" t="n"/>
      <c r="I19" s="2269" t="n"/>
      <c r="J19" s="2269" t="n"/>
      <c r="K19" s="2269" t="n"/>
      <c r="L19" s="2273" t="n"/>
      <c r="M19" s="2271">
        <f>SUM(N19:O19)</f>
        <v/>
      </c>
      <c r="N19" s="2269">
        <f>Q19+V19</f>
        <v/>
      </c>
      <c r="O19" s="2269">
        <f>R19+W19</f>
        <v/>
      </c>
      <c r="P19" s="2269">
        <f>R19+Q19</f>
        <v/>
      </c>
      <c r="Q19" s="2269" t="n"/>
      <c r="R19" s="2269" t="n">
        <v>1</v>
      </c>
      <c r="S19" s="2269" t="n">
        <v>1</v>
      </c>
      <c r="T19" s="2269" t="n"/>
      <c r="U19" s="2269">
        <f>V19+W19</f>
        <v/>
      </c>
      <c r="V19" s="2269" t="n">
        <v>2</v>
      </c>
      <c r="W19" s="2269" t="n">
        <v>1</v>
      </c>
      <c r="X19" s="2269" t="n">
        <v>3</v>
      </c>
      <c r="Y19" s="2269" t="n"/>
      <c r="Z19" s="2271">
        <f>SUM(AA19:AB19)</f>
        <v/>
      </c>
      <c r="AA19" s="2269" t="n">
        <v>43</v>
      </c>
      <c r="AB19" s="2269" t="n">
        <v>58</v>
      </c>
      <c r="AC19" s="2269" t="n">
        <v>101</v>
      </c>
      <c r="AD19" s="2269" t="n"/>
      <c r="AE19" s="2271">
        <f>SUM(AF19:AG19)</f>
        <v/>
      </c>
      <c r="AF19" s="2269" t="n"/>
      <c r="AG19" s="2269" t="n"/>
      <c r="AH19" s="2269" t="n"/>
      <c r="AI19" s="2269" t="n"/>
      <c r="AJ19" s="2272" t="n"/>
      <c r="AK19" s="700" t="inlineStr">
        <is>
          <t>Unsu-myeon</t>
        </is>
      </c>
    </row>
    <row r="20" ht="24" customFormat="1" customHeight="1" s="710">
      <c r="A20" s="706" t="inlineStr">
        <is>
          <t>성산면</t>
        </is>
      </c>
      <c r="B20" s="2268">
        <f>SUM(C20:D20)</f>
        <v/>
      </c>
      <c r="C20" s="2269" t="n">
        <v>1</v>
      </c>
      <c r="D20" s="2269" t="n">
        <v>2</v>
      </c>
      <c r="E20" s="2269" t="n">
        <v>3</v>
      </c>
      <c r="F20" s="2256">
        <f>SUM(G20:J20)</f>
        <v/>
      </c>
      <c r="G20" s="2269" t="n"/>
      <c r="H20" s="2269" t="n"/>
      <c r="I20" s="2269" t="n"/>
      <c r="J20" s="2269" t="n"/>
      <c r="K20" s="2269" t="n"/>
      <c r="L20" s="2273" t="n"/>
      <c r="M20" s="2271">
        <f>SUM(N20:O20)</f>
        <v/>
      </c>
      <c r="N20" s="2269">
        <f>Q20+V20</f>
        <v/>
      </c>
      <c r="O20" s="2269">
        <f>R20+W20</f>
        <v/>
      </c>
      <c r="P20" s="2269">
        <f>R20+Q20</f>
        <v/>
      </c>
      <c r="Q20" s="2269" t="n">
        <v>2</v>
      </c>
      <c r="R20" s="2269" t="n"/>
      <c r="S20" s="2269" t="n">
        <v>2</v>
      </c>
      <c r="T20" s="2269" t="n"/>
      <c r="U20" s="2269">
        <f>V20+W20</f>
        <v/>
      </c>
      <c r="V20" s="2269" t="n">
        <v>3</v>
      </c>
      <c r="W20" s="2269" t="n">
        <v>3</v>
      </c>
      <c r="X20" s="2269" t="n">
        <v>6</v>
      </c>
      <c r="Y20" s="2269" t="n"/>
      <c r="Z20" s="2271">
        <f>SUM(AA20:AB20)</f>
        <v/>
      </c>
      <c r="AA20" s="2269" t="n">
        <v>45</v>
      </c>
      <c r="AB20" s="2269" t="n">
        <v>99</v>
      </c>
      <c r="AC20" s="2269" t="n">
        <v>144</v>
      </c>
      <c r="AD20" s="2269" t="n"/>
      <c r="AE20" s="2271">
        <f>SUM(AF20:AG20)</f>
        <v/>
      </c>
      <c r="AF20" s="2269" t="n"/>
      <c r="AG20" s="2269" t="n"/>
      <c r="AH20" s="2269" t="n"/>
      <c r="AI20" s="2269" t="n"/>
      <c r="AJ20" s="2272" t="n"/>
      <c r="AK20" s="700" t="inlineStr">
        <is>
          <t>Seongsan-myeon</t>
        </is>
      </c>
    </row>
    <row r="21" ht="24" customFormat="1" customHeight="1" s="710">
      <c r="A21" s="706" t="inlineStr">
        <is>
          <t>다산면</t>
        </is>
      </c>
      <c r="B21" s="2268">
        <f>SUM(C21:D21)</f>
        <v/>
      </c>
      <c r="C21" s="2269" t="n"/>
      <c r="D21" s="2269" t="n">
        <v>1</v>
      </c>
      <c r="E21" s="2269" t="n">
        <v>1</v>
      </c>
      <c r="F21" s="2256">
        <f>SUM(G21:J21)</f>
        <v/>
      </c>
      <c r="G21" s="2269" t="n"/>
      <c r="H21" s="2269" t="n"/>
      <c r="I21" s="2269" t="n"/>
      <c r="J21" s="2269" t="n"/>
      <c r="K21" s="2269" t="n"/>
      <c r="L21" s="2273" t="n"/>
      <c r="M21" s="2271">
        <f>SUM(N21:O21)</f>
        <v/>
      </c>
      <c r="N21" s="2269">
        <f>Q21+V21</f>
        <v/>
      </c>
      <c r="O21" s="2269">
        <f>R21+W21</f>
        <v/>
      </c>
      <c r="P21" s="2269">
        <f>R21+Q21</f>
        <v/>
      </c>
      <c r="Q21" s="2269" t="n"/>
      <c r="R21" s="2269" t="n"/>
      <c r="S21" s="2269" t="n"/>
      <c r="T21" s="2269" t="n"/>
      <c r="U21" s="2269">
        <f>V21+W21</f>
        <v/>
      </c>
      <c r="V21" s="2269" t="n">
        <v>15</v>
      </c>
      <c r="W21" s="2269" t="n">
        <v>9</v>
      </c>
      <c r="X21" s="2269" t="n">
        <v>24</v>
      </c>
      <c r="Y21" s="2269" t="n"/>
      <c r="Z21" s="2271">
        <f>SUM(AA21:AB21)</f>
        <v/>
      </c>
      <c r="AA21" s="2269" t="n">
        <v>84</v>
      </c>
      <c r="AB21" s="2269" t="n">
        <v>179</v>
      </c>
      <c r="AC21" s="2269" t="n">
        <v>263</v>
      </c>
      <c r="AD21" s="2269" t="n"/>
      <c r="AE21" s="2271">
        <f>SUM(AF21:AG21)</f>
        <v/>
      </c>
      <c r="AF21" s="2269" t="n"/>
      <c r="AG21" s="2269" t="n"/>
      <c r="AH21" s="2269" t="n"/>
      <c r="AI21" s="2269" t="n"/>
      <c r="AJ21" s="2272" t="n"/>
      <c r="AK21" s="700" t="inlineStr">
        <is>
          <t>Dasan-myeon</t>
        </is>
      </c>
    </row>
    <row r="22" ht="24" customFormat="1" customHeight="1" s="710">
      <c r="A22" s="706" t="inlineStr">
        <is>
          <t>개진면</t>
        </is>
      </c>
      <c r="B22" s="2268">
        <f>SUM(C22:D22)</f>
        <v/>
      </c>
      <c r="C22" s="2269" t="n">
        <v>2</v>
      </c>
      <c r="D22" s="2269" t="n">
        <v>3</v>
      </c>
      <c r="E22" s="2269" t="n">
        <v>2</v>
      </c>
      <c r="F22" s="2256">
        <f>SUM(G22:J22)</f>
        <v/>
      </c>
      <c r="G22" s="2269" t="n">
        <v>1</v>
      </c>
      <c r="H22" s="2269" t="n"/>
      <c r="I22" s="2269" t="n"/>
      <c r="J22" s="2269" t="n"/>
      <c r="K22" s="2269" t="n"/>
      <c r="L22" s="2273" t="n">
        <v>2</v>
      </c>
      <c r="M22" s="2271">
        <f>SUM(N22:O22)</f>
        <v/>
      </c>
      <c r="N22" s="2269">
        <f>Q22+V22</f>
        <v/>
      </c>
      <c r="O22" s="2269">
        <f>R22+W22</f>
        <v/>
      </c>
      <c r="P22" s="2269">
        <f>R22+Q22</f>
        <v/>
      </c>
      <c r="Q22" s="2269" t="n">
        <v>1</v>
      </c>
      <c r="R22" s="2269" t="n"/>
      <c r="S22" s="2269" t="n">
        <v>1</v>
      </c>
      <c r="T22" s="2269" t="n"/>
      <c r="U22" s="2269">
        <f>V22+W22</f>
        <v/>
      </c>
      <c r="V22" s="2269" t="n">
        <v>1</v>
      </c>
      <c r="W22" s="2269" t="n">
        <v>1</v>
      </c>
      <c r="X22" s="2269" t="n">
        <v>2</v>
      </c>
      <c r="Y22" s="2269" t="n"/>
      <c r="Z22" s="2271">
        <f>SUM(AA22:AB22)</f>
        <v/>
      </c>
      <c r="AA22" s="2269" t="n">
        <v>54</v>
      </c>
      <c r="AB22" s="2269" t="n">
        <v>98</v>
      </c>
      <c r="AC22" s="2269" t="n">
        <v>263</v>
      </c>
      <c r="AD22" s="2269" t="n"/>
      <c r="AE22" s="2271">
        <f>SUM(AF22:AG22)</f>
        <v/>
      </c>
      <c r="AF22" s="2269" t="n"/>
      <c r="AG22" s="2269" t="n"/>
      <c r="AH22" s="2269" t="n"/>
      <c r="AI22" s="2269" t="n"/>
      <c r="AJ22" s="2272" t="n"/>
      <c r="AK22" s="700" t="inlineStr">
        <is>
          <t>Gaejin-myeon</t>
        </is>
      </c>
    </row>
    <row r="23" ht="24" customFormat="1" customHeight="1" s="710">
      <c r="A23" s="706" t="inlineStr">
        <is>
          <t>우곡면</t>
        </is>
      </c>
      <c r="B23" s="2268">
        <f>SUM(C23:D23)</f>
        <v/>
      </c>
      <c r="C23" s="2269" t="n"/>
      <c r="D23" s="2269" t="n"/>
      <c r="E23" s="2269" t="n"/>
      <c r="F23" s="2256">
        <f>SUM(G23:J23)</f>
        <v/>
      </c>
      <c r="G23" s="2269" t="n"/>
      <c r="H23" s="2269" t="n"/>
      <c r="I23" s="2269" t="n"/>
      <c r="J23" s="2269" t="n"/>
      <c r="K23" s="2269" t="n"/>
      <c r="L23" s="2273" t="n"/>
      <c r="M23" s="2271">
        <f>SUM(N23:O23)</f>
        <v/>
      </c>
      <c r="N23" s="2269">
        <f>Q23+V23</f>
        <v/>
      </c>
      <c r="O23" s="2269">
        <f>R23+W23</f>
        <v/>
      </c>
      <c r="P23" s="2269">
        <f>R23+Q23</f>
        <v/>
      </c>
      <c r="Q23" s="2269" t="n"/>
      <c r="R23" s="2269" t="n">
        <v>1</v>
      </c>
      <c r="S23" s="2269" t="n">
        <v>1</v>
      </c>
      <c r="T23" s="2269" t="n"/>
      <c r="U23" s="2269">
        <f>V23+W23</f>
        <v/>
      </c>
      <c r="V23" s="2269" t="n">
        <v>1</v>
      </c>
      <c r="W23" s="2269" t="n">
        <v>1</v>
      </c>
      <c r="X23" s="2269" t="n">
        <v>2</v>
      </c>
      <c r="Y23" s="2269" t="n"/>
      <c r="Z23" s="2271">
        <f>SUM(AA23:AB23)</f>
        <v/>
      </c>
      <c r="AA23" s="2269" t="n">
        <v>14</v>
      </c>
      <c r="AB23" s="2269" t="n">
        <v>52</v>
      </c>
      <c r="AC23" s="2269" t="n">
        <v>66</v>
      </c>
      <c r="AD23" s="2269" t="n"/>
      <c r="AE23" s="2271">
        <f>SUM(AF23:AG23)</f>
        <v/>
      </c>
      <c r="AF23" s="2269" t="n"/>
      <c r="AG23" s="2269" t="n"/>
      <c r="AH23" s="2269" t="n"/>
      <c r="AI23" s="2269" t="n"/>
      <c r="AJ23" s="2272" t="n"/>
      <c r="AK23" s="700" t="inlineStr">
        <is>
          <t>Ugok-myeon</t>
        </is>
      </c>
    </row>
    <row r="24" ht="24" customFormat="1" customHeight="1" s="710" thickBot="1">
      <c r="A24" s="720" t="inlineStr">
        <is>
          <t>쌍림면</t>
        </is>
      </c>
      <c r="B24" s="2274">
        <f>SUM(C24:D24)</f>
        <v/>
      </c>
      <c r="C24" s="2275" t="n">
        <v>1</v>
      </c>
      <c r="D24" s="2275" t="n">
        <v>2</v>
      </c>
      <c r="E24" s="2275" t="n">
        <v>2</v>
      </c>
      <c r="F24" s="2256">
        <f>SUM(G24:J24)</f>
        <v/>
      </c>
      <c r="G24" s="2275" t="n">
        <v>1</v>
      </c>
      <c r="H24" s="2275" t="n"/>
      <c r="I24" s="2275" t="n"/>
      <c r="J24" s="2275" t="n"/>
      <c r="K24" s="2275" t="n"/>
      <c r="L24" s="2276" t="n"/>
      <c r="M24" s="2271">
        <f>SUM(N24:O24)</f>
        <v/>
      </c>
      <c r="N24" s="2269">
        <f>Q24+V24</f>
        <v/>
      </c>
      <c r="O24" s="2269">
        <f>R24+W24</f>
        <v/>
      </c>
      <c r="P24" s="2269">
        <f>R24+Q24</f>
        <v/>
      </c>
      <c r="Q24" s="2275" t="n"/>
      <c r="R24" s="2275" t="n">
        <v>1</v>
      </c>
      <c r="S24" s="2275" t="n">
        <v>1</v>
      </c>
      <c r="T24" s="2275" t="n"/>
      <c r="U24" s="2269">
        <f>V24+W24</f>
        <v/>
      </c>
      <c r="V24" s="2275" t="n">
        <v>2</v>
      </c>
      <c r="W24" s="2275" t="n">
        <v>3</v>
      </c>
      <c r="X24" s="2275" t="n">
        <v>5</v>
      </c>
      <c r="Y24" s="2269" t="n"/>
      <c r="Z24" s="2271">
        <f>SUM(AA24:AB24)</f>
        <v/>
      </c>
      <c r="AA24" s="2269" t="n">
        <v>76</v>
      </c>
      <c r="AB24" s="2269" t="n">
        <v>187</v>
      </c>
      <c r="AC24" s="2269" t="n">
        <v>263</v>
      </c>
      <c r="AD24" s="2269" t="n"/>
      <c r="AE24" s="2271">
        <f>SUM(AF24:AG24)</f>
        <v/>
      </c>
      <c r="AF24" s="2269" t="n"/>
      <c r="AG24" s="2269" t="n"/>
      <c r="AH24" s="2269" t="n"/>
      <c r="AI24" s="2269" t="n"/>
      <c r="AJ24" s="2275" t="n"/>
      <c r="AK24" s="724" t="inlineStr">
        <is>
          <t>Ssangnim-myeon</t>
        </is>
      </c>
    </row>
    <row r="25" ht="15" customFormat="1" customHeight="1" s="34">
      <c r="A25" s="158" t="inlineStr">
        <is>
          <t>자료 : 보건소, 2014년 부터 양식변경 합계란에 남녀 추가, 2015 양식변경</t>
        </is>
      </c>
      <c r="B25" s="158" t="n"/>
      <c r="C25" s="158" t="n"/>
      <c r="D25" s="158" t="n"/>
      <c r="E25" s="158" t="n"/>
      <c r="F25" s="158" t="n"/>
      <c r="G25" s="1645" t="n"/>
      <c r="H25" s="158" t="n"/>
      <c r="I25" s="158" t="n"/>
      <c r="J25" s="158" t="n"/>
      <c r="K25" s="158" t="n"/>
      <c r="L25" s="158" t="n"/>
      <c r="M25" s="158" t="n"/>
      <c r="N25" s="158" t="n"/>
      <c r="O25" s="158" t="n"/>
      <c r="P25" s="158" t="n"/>
      <c r="Q25" s="158" t="n"/>
      <c r="R25" s="158" t="n"/>
      <c r="S25" s="158" t="n"/>
      <c r="T25" s="158" t="n"/>
      <c r="U25" s="158" t="n"/>
      <c r="V25" s="158" t="n"/>
      <c r="W25" s="158" t="n"/>
      <c r="X25" s="158" t="n"/>
      <c r="Y25" s="158" t="n"/>
      <c r="Z25" s="158" t="n"/>
      <c r="AA25" s="158" t="n"/>
      <c r="AB25" s="158" t="n"/>
      <c r="AC25" s="158" t="n"/>
      <c r="AD25" s="158" t="n"/>
      <c r="AE25" s="158" t="n"/>
      <c r="AF25" s="158" t="n"/>
      <c r="AG25" s="158" t="n"/>
      <c r="AH25" s="158" t="n"/>
      <c r="AI25" s="158" t="n"/>
    </row>
    <row r="26" ht="15" customFormat="1" customHeight="1" s="34">
      <c r="A26" s="34" t="inlineStr">
        <is>
          <t>*결핵예방법 시행규칙 개정(2014.7.29)에 따라 기존 신환자, 과거치료자(재발자, 초치료실폐자, 중단후 재등록자, 전입자, 만성배균자, 기타환자)에서</t>
        </is>
      </c>
      <c r="B26" s="34" t="n"/>
      <c r="C26" s="34" t="n"/>
      <c r="D26" s="34" t="n"/>
      <c r="E26" s="34" t="n"/>
      <c r="F26" s="34" t="n"/>
      <c r="G26" s="34" t="n"/>
      <c r="H26" s="34" t="n"/>
      <c r="I26" s="34" t="n"/>
      <c r="J26" s="34" t="n"/>
      <c r="K26" s="34" t="n"/>
      <c r="L26" s="34" t="n"/>
      <c r="M26" s="34" t="n"/>
      <c r="N26" s="34" t="n"/>
      <c r="O26" s="34" t="n"/>
      <c r="P26" s="34" t="n"/>
      <c r="Q26" s="34" t="n"/>
      <c r="R26" s="34" t="n"/>
      <c r="S26" s="34" t="n"/>
      <c r="T26" s="34" t="n"/>
      <c r="U26" s="34" t="n"/>
      <c r="V26" s="34" t="n"/>
      <c r="W26" s="34" t="n"/>
      <c r="X26" s="34" t="n"/>
      <c r="Y26" s="34" t="n"/>
      <c r="Z26" s="34" t="n"/>
      <c r="AA26" s="34" t="n"/>
      <c r="AB26" s="34" t="n"/>
      <c r="AC26" s="34" t="n"/>
      <c r="AD26" s="34" t="n"/>
      <c r="AE26" s="34" t="n"/>
      <c r="AF26" s="34" t="n"/>
      <c r="AG26" s="34" t="n"/>
      <c r="AH26" s="34" t="n"/>
      <c r="AI26" s="34" t="n"/>
      <c r="AJ26" s="34" t="n"/>
    </row>
    <row r="27" ht="15" customFormat="1" customHeight="1" s="34">
      <c r="A27" s="34" t="inlineStr">
        <is>
          <t xml:space="preserve"> 신환자(초치료자), 재치료자 (재발자, 실패 후 재치료자, 중단후 재치료자, 이전 치료결과 불명확),과거 치료여부 불명확 으로 변경 </t>
        </is>
      </c>
      <c r="B27" s="34" t="n"/>
      <c r="C27" s="34" t="n"/>
      <c r="D27" s="34" t="n"/>
      <c r="E27" s="34" t="n"/>
      <c r="F27" s="34" t="n"/>
      <c r="G27" s="34" t="n"/>
      <c r="H27" s="34" t="n"/>
      <c r="I27" s="34" t="n"/>
      <c r="J27" s="34" t="n"/>
      <c r="K27" s="34" t="n"/>
    </row>
    <row r="28" ht="15" customFormat="1" customHeight="1" s="34">
      <c r="A28" s="34" t="inlineStr">
        <is>
          <t>* 기존 전입자 및 만성배균자의 환자구분은 삭제 되었으며 2001~2013년 분류된 전입자 및 만성 배균자는 재치료자 소계에 포함됨</t>
        </is>
      </c>
      <c r="B28" s="34" t="n"/>
      <c r="C28" s="34" t="n"/>
      <c r="D28" s="34" t="n"/>
      <c r="E28" s="34" t="n"/>
      <c r="F28" s="34" t="n"/>
      <c r="G28" s="34" t="n"/>
      <c r="H28" s="34" t="n"/>
      <c r="I28" s="34" t="n"/>
      <c r="J28" s="34" t="n"/>
    </row>
    <row r="29" ht="15" customFormat="1" customHeight="1" s="34">
      <c r="A29" s="281" t="inlineStr">
        <is>
          <t>** 당해 연도 신환자로 신고한 환자 중 이전 신고 이력이 있거나 1년이상 지연 신고 된 환자는 기타환자로 분류</t>
        </is>
      </c>
      <c r="B29" s="282" t="n"/>
      <c r="C29" s="282" t="n"/>
      <c r="D29" s="282" t="n"/>
      <c r="E29" s="282" t="n"/>
      <c r="F29" s="282" t="n"/>
      <c r="G29" s="282" t="n"/>
      <c r="H29" s="282" t="n"/>
      <c r="I29" s="282" t="n"/>
      <c r="J29" s="282" t="n"/>
      <c r="K29" s="34" t="n"/>
    </row>
    <row r="31" ht="27" customHeight="1">
      <c r="M31" s="135" t="n"/>
    </row>
  </sheetData>
  <mergeCells count="48">
    <mergeCell ref="A3:AK3"/>
    <mergeCell ref="AA9:AA10"/>
    <mergeCell ref="AG9:AG10"/>
    <mergeCell ref="Z6:AJ6"/>
    <mergeCell ref="AE7:AI7"/>
    <mergeCell ref="L7:L10"/>
    <mergeCell ref="AB9:AB10"/>
    <mergeCell ref="AE8:AG8"/>
    <mergeCell ref="AJ7:AJ10"/>
    <mergeCell ref="AI8:AI10"/>
    <mergeCell ref="Z8:AB8"/>
    <mergeCell ref="AK6:AK10"/>
    <mergeCell ref="C9:C10"/>
    <mergeCell ref="A4:AK4"/>
    <mergeCell ref="F7:J7"/>
    <mergeCell ref="V9:V10"/>
    <mergeCell ref="Z7:AD7"/>
    <mergeCell ref="C7:D8"/>
    <mergeCell ref="Y8:Y10"/>
    <mergeCell ref="R8:R10"/>
    <mergeCell ref="AF9:AF10"/>
    <mergeCell ref="X8:X10"/>
    <mergeCell ref="AD8:AD10"/>
    <mergeCell ref="U8:W8"/>
    <mergeCell ref="G8:G10"/>
    <mergeCell ref="H8:H10"/>
    <mergeCell ref="T8:T10"/>
    <mergeCell ref="J8:J10"/>
    <mergeCell ref="U7:Y7"/>
    <mergeCell ref="D9:D10"/>
    <mergeCell ref="M7:O8"/>
    <mergeCell ref="W9:W10"/>
    <mergeCell ref="AH8:AH10"/>
    <mergeCell ref="N9:N10"/>
    <mergeCell ref="P7:T7"/>
    <mergeCell ref="AE9:AE10"/>
    <mergeCell ref="S8:S10"/>
    <mergeCell ref="E7:E10"/>
    <mergeCell ref="K7:K10"/>
    <mergeCell ref="A6:A10"/>
    <mergeCell ref="Q8:Q10"/>
    <mergeCell ref="AC8:AC10"/>
    <mergeCell ref="B6:L6"/>
    <mergeCell ref="O9:O10"/>
    <mergeCell ref="I8:I10"/>
    <mergeCell ref="B7:B10"/>
    <mergeCell ref="M6:Y6"/>
    <mergeCell ref="F8:F10"/>
  </mergeCells>
  <pageMargins left="0.57" right="0.6" top="0.984251968503937" bottom="0.984251968503937" header="0.49" footer="0.5118110236220472"/>
  <pageSetup orientation="portrait" paperSize="9" scale="29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F25"/>
  <sheetViews>
    <sheetView showGridLines="0" view="pageBreakPreview" zoomScaleNormal="100" workbookViewId="0">
      <selection activeCell="I20" sqref="I20"/>
    </sheetView>
  </sheetViews>
  <sheetFormatPr baseColWidth="8" defaultRowHeight="12"/>
  <cols>
    <col width="13.5546875" customWidth="1" style="320" min="1" max="1"/>
    <col width="9.21875" customWidth="1" style="320" min="2" max="4"/>
    <col width="13.33203125" customWidth="1" style="320" min="5" max="5"/>
    <col width="14" customWidth="1" style="320" min="6" max="6"/>
    <col width="8.88671875" customWidth="1" style="320" min="7" max="16384"/>
  </cols>
  <sheetData>
    <row r="1" ht="15" customFormat="1" customHeight="1" s="34">
      <c r="A1" s="34" t="inlineStr">
        <is>
          <t>ⅩⅡ. 보건 및 사회보장</t>
        </is>
      </c>
      <c r="B1" s="34" t="n"/>
      <c r="C1" s="34" t="n"/>
      <c r="D1" s="34" t="n"/>
      <c r="F1" s="1502" t="inlineStr">
        <is>
          <t>ⅩⅡ. Health and Social Security</t>
        </is>
      </c>
    </row>
    <row r="2" ht="15" customFormat="1" customHeight="1" s="34">
      <c r="B2" s="34" t="n"/>
      <c r="C2" s="34" t="n"/>
      <c r="D2" s="34" t="n"/>
      <c r="F2" s="1502" t="n"/>
    </row>
    <row r="3" ht="24.6" customFormat="1" customHeight="1" s="393">
      <c r="A3" s="1397" t="inlineStr">
        <is>
          <t>12. 보건소 구강보건사업 실적</t>
        </is>
      </c>
    </row>
    <row r="4" ht="24.95" customFormat="1" customHeight="1" s="317">
      <c r="A4" s="1397" t="inlineStr">
        <is>
          <t>12. Oral Health Activities at Health Centers</t>
        </is>
      </c>
    </row>
    <row r="5" ht="15" customFormat="1" customHeight="1" s="627" thickBot="1">
      <c r="A5" s="1997" t="inlineStr">
        <is>
          <t>단위 : 명</t>
        </is>
      </c>
      <c r="B5" s="1997" t="n"/>
      <c r="C5" s="1997" t="n"/>
      <c r="D5" s="1997" t="n"/>
      <c r="E5" s="1997" t="n"/>
      <c r="F5" s="1502" t="inlineStr">
        <is>
          <t>Unit : person</t>
        </is>
      </c>
    </row>
    <row r="6" ht="24.95" customFormat="1" customHeight="1" s="550">
      <c r="A6" s="2193" t="inlineStr">
        <is>
          <t>연별 및 읍면별</t>
        </is>
      </c>
      <c r="B6" s="2277" t="inlineStr">
        <is>
          <t>구강보건교육
Oral health education</t>
        </is>
      </c>
      <c r="C6" s="2278" t="inlineStr">
        <is>
          <t>스케일링 또는 치면세정술
Scailing Oral prophylaxis</t>
        </is>
      </c>
      <c r="D6" s="2278" t="inlineStr">
        <is>
          <t>불소용액양치
Fluoride mouth rinsing</t>
        </is>
      </c>
      <c r="E6" s="2279" t="inlineStr">
        <is>
          <t>불소 도포
Fluoride topical application</t>
        </is>
      </c>
      <c r="F6" s="2261" t="inlineStr">
        <is>
          <t>Year &amp;
 Eup, 
Myeon</t>
        </is>
      </c>
    </row>
    <row r="7" ht="24.95" customFormat="1" customHeight="1" s="550">
      <c r="A7" s="2060" t="n"/>
      <c r="B7" s="2062" t="n"/>
      <c r="C7" s="2069" t="n"/>
      <c r="D7" s="2069" t="n"/>
      <c r="E7" s="2197" t="n"/>
      <c r="F7" s="2066" t="n"/>
    </row>
    <row r="8" ht="15" customFormat="1" customHeight="1" s="550">
      <c r="A8" s="2060" t="n"/>
      <c r="B8" s="2280" t="inlineStr">
        <is>
          <t>인원
Person</t>
        </is>
      </c>
      <c r="C8" s="2281" t="inlineStr">
        <is>
          <t>인원
Person</t>
        </is>
      </c>
      <c r="D8" s="2282" t="inlineStr">
        <is>
          <t>인원
Person</t>
        </is>
      </c>
      <c r="E8" s="2282" t="inlineStr">
        <is>
          <t>인원
Person</t>
        </is>
      </c>
      <c r="F8" s="2066" t="n"/>
    </row>
    <row r="9" ht="15" customFormat="1" customHeight="1" s="550">
      <c r="A9" s="2068" t="n"/>
      <c r="B9" s="2062" t="n"/>
      <c r="C9" s="2069" t="n"/>
      <c r="D9" s="2063" t="n"/>
      <c r="E9" s="2063" t="n"/>
      <c r="F9" s="2144" t="n"/>
    </row>
    <row r="10" ht="28.5" customFormat="1" customHeight="1" s="550">
      <c r="A10" s="406" t="n">
        <v>2020</v>
      </c>
      <c r="B10" s="2283" t="n">
        <v>2064</v>
      </c>
      <c r="C10" s="2283" t="n">
        <v>1114</v>
      </c>
      <c r="D10" s="2283" t="n">
        <v>439</v>
      </c>
      <c r="E10" s="2283" t="n">
        <v>878</v>
      </c>
      <c r="F10" s="43" t="n">
        <v>2020</v>
      </c>
    </row>
    <row r="11" ht="28.5" customFormat="1" customHeight="1" s="550">
      <c r="A11" s="406" t="n">
        <v>2021</v>
      </c>
      <c r="B11" s="2283" t="n">
        <v>984</v>
      </c>
      <c r="C11" s="2283" t="n">
        <v>1232</v>
      </c>
      <c r="D11" s="2283" t="n">
        <v>245</v>
      </c>
      <c r="E11" s="2283" t="n">
        <v>426</v>
      </c>
      <c r="F11" s="43" t="n">
        <v>2021</v>
      </c>
    </row>
    <row r="12" ht="28.5" customFormat="1" customHeight="1" s="550">
      <c r="A12" s="406" t="n">
        <v>2022</v>
      </c>
      <c r="B12" s="2283" t="n">
        <v>651</v>
      </c>
      <c r="C12" s="2283" t="n">
        <v>1219</v>
      </c>
      <c r="D12" s="2283" t="n">
        <v>217</v>
      </c>
      <c r="E12" s="2283" t="n">
        <v>92</v>
      </c>
      <c r="F12" s="43" t="n">
        <v>2022</v>
      </c>
    </row>
    <row r="13" ht="28.5" customFormat="1" customHeight="1" s="550">
      <c r="A13" s="406" t="n">
        <v>2023</v>
      </c>
      <c r="B13" s="2283" t="n">
        <v>1998</v>
      </c>
      <c r="C13" s="2283" t="n">
        <v>773</v>
      </c>
      <c r="D13" s="2283" t="n">
        <v>1074</v>
      </c>
      <c r="E13" s="2283" t="n">
        <v>898</v>
      </c>
      <c r="F13" s="43" t="n">
        <v>2023</v>
      </c>
    </row>
    <row r="14" ht="28.5" customFormat="1" customHeight="1" s="550">
      <c r="A14" s="742" t="n">
        <v>2024</v>
      </c>
      <c r="B14" s="2284">
        <f>SUM(B16:B23)</f>
        <v/>
      </c>
      <c r="C14" s="2284">
        <f>SUM(C16:C23)</f>
        <v/>
      </c>
      <c r="D14" s="2284">
        <f>SUM(D16:D23)</f>
        <v/>
      </c>
      <c r="E14" s="2284">
        <f>SUM(E16:E23)</f>
        <v/>
      </c>
      <c r="F14" s="744" t="n">
        <v>2024</v>
      </c>
    </row>
    <row r="15" ht="28.5" customFormat="1" customHeight="1" s="550">
      <c r="A15" s="406" t="n"/>
      <c r="B15" s="2285" t="n"/>
      <c r="C15" s="2285" t="n"/>
      <c r="D15" s="2285" t="n"/>
      <c r="E15" s="2285" t="n"/>
      <c r="F15" s="48" t="n"/>
    </row>
    <row r="16" ht="28.5" customFormat="1" customHeight="1" s="550">
      <c r="A16" s="406" t="inlineStr">
        <is>
          <t>대가야읍</t>
        </is>
      </c>
      <c r="B16" s="2286" t="n">
        <v>1278</v>
      </c>
      <c r="C16" s="2286" t="n">
        <v>930</v>
      </c>
      <c r="D16" s="2286" t="n">
        <v>1015</v>
      </c>
      <c r="E16" s="2286" t="n">
        <v>125</v>
      </c>
      <c r="F16" s="48" t="inlineStr">
        <is>
          <t>Daegaya-eup</t>
        </is>
      </c>
    </row>
    <row r="17" ht="28.5" customFormat="1" customHeight="1" s="550">
      <c r="A17" s="406" t="inlineStr">
        <is>
          <t>덕 곡 면</t>
        </is>
      </c>
      <c r="B17" s="2286" t="n"/>
      <c r="C17" s="2286" t="n"/>
      <c r="D17" s="2286" t="n"/>
      <c r="E17" s="2286" t="n"/>
      <c r="F17" s="48" t="inlineStr">
        <is>
          <t>Deokgok-myeon</t>
        </is>
      </c>
    </row>
    <row r="18" ht="28.5" customFormat="1" customHeight="1" s="550">
      <c r="A18" s="406" t="inlineStr">
        <is>
          <t>운 수 면</t>
        </is>
      </c>
      <c r="B18" s="2286" t="n">
        <v>25</v>
      </c>
      <c r="C18" s="2286" t="n"/>
      <c r="D18" s="2286" t="n"/>
      <c r="E18" s="2286" t="n">
        <v>21</v>
      </c>
      <c r="F18" s="48" t="inlineStr">
        <is>
          <t>Unsu-myeon</t>
        </is>
      </c>
    </row>
    <row r="19" ht="28.5" customFormat="1" customHeight="1" s="550">
      <c r="A19" s="406" t="inlineStr">
        <is>
          <t>성 산 면</t>
        </is>
      </c>
      <c r="B19" s="2287" t="n">
        <v>41</v>
      </c>
      <c r="C19" s="2287" t="n"/>
      <c r="D19" s="2287" t="n"/>
      <c r="E19" s="2287" t="n">
        <v>45</v>
      </c>
      <c r="F19" s="48" t="inlineStr">
        <is>
          <t>Seongsan-myeon</t>
        </is>
      </c>
    </row>
    <row r="20" ht="28.5" customFormat="1" customHeight="1" s="550">
      <c r="A20" s="406" t="inlineStr">
        <is>
          <t>다 산 면</t>
        </is>
      </c>
      <c r="B20" s="2286" t="n">
        <v>538</v>
      </c>
      <c r="C20" s="2286" t="n"/>
      <c r="D20" s="2286" t="n">
        <v>348</v>
      </c>
      <c r="E20" s="2286" t="n">
        <v>117</v>
      </c>
      <c r="F20" s="48" t="inlineStr">
        <is>
          <t>Dasan-myeon</t>
        </is>
      </c>
    </row>
    <row r="21" ht="28.5" customFormat="1" customHeight="1" s="550">
      <c r="A21" s="406" t="inlineStr">
        <is>
          <t>개 진 면</t>
        </is>
      </c>
      <c r="B21" s="2286" t="n">
        <v>19</v>
      </c>
      <c r="C21" s="2286" t="n"/>
      <c r="D21" s="2286" t="n"/>
      <c r="E21" s="2286" t="n">
        <v>28</v>
      </c>
      <c r="F21" s="48" t="inlineStr">
        <is>
          <t>Gaejin-myeon</t>
        </is>
      </c>
    </row>
    <row r="22" ht="28.5" customFormat="1" customHeight="1" s="745">
      <c r="A22" s="406" t="inlineStr">
        <is>
          <t>우 곡 면</t>
        </is>
      </c>
      <c r="B22" s="2286" t="n">
        <v>10</v>
      </c>
      <c r="C22" s="2286" t="n"/>
      <c r="D22" s="2286" t="n"/>
      <c r="E22" s="2286" t="n">
        <v>49</v>
      </c>
      <c r="F22" s="48" t="inlineStr">
        <is>
          <t>Ugok-myeon</t>
        </is>
      </c>
    </row>
    <row r="23" ht="28.5" customFormat="1" customHeight="1" s="745" thickBot="1">
      <c r="A23" s="746" t="inlineStr">
        <is>
          <t>쌍 림 면</t>
        </is>
      </c>
      <c r="B23" s="2288" t="n">
        <v>51</v>
      </c>
      <c r="C23" s="2288" t="n"/>
      <c r="D23" s="2288" t="n"/>
      <c r="E23" s="2288" t="n">
        <v>23</v>
      </c>
      <c r="F23" s="49" t="inlineStr">
        <is>
          <t>Ssangnim-myeon</t>
        </is>
      </c>
    </row>
    <row r="24" ht="60" customFormat="1" customHeight="1" s="745">
      <c r="A24" s="1354" t="inlineStr">
        <is>
          <t>자료 : 보건소
    2018년 자료부터 단위수정, 모든항목의 건수,횟수 삭제,노인의치보철사업 항목 삭제
    2016 노인의치 보철 국가사업은'16년부터 사업종료되었음.
    2019년 이후 자료 항목명 수정 "치면세마"→"스케일링 또는 치면세정술", "불소용액 도포"→"불소 도포</t>
        </is>
      </c>
      <c r="B24" s="2181" t="n"/>
      <c r="C24" s="2181" t="n"/>
      <c r="D24" s="2181" t="n"/>
      <c r="E24" s="2181" t="n"/>
      <c r="F24" s="2181" t="n"/>
    </row>
    <row r="25">
      <c r="A25" s="745" t="n"/>
      <c r="B25" s="745" t="n"/>
      <c r="C25" s="745" t="n"/>
      <c r="D25" s="745" t="n"/>
      <c r="E25" s="745" t="n"/>
      <c r="F25" s="745" t="n"/>
    </row>
  </sheetData>
  <mergeCells count="13">
    <mergeCell ref="A24:F24"/>
    <mergeCell ref="E8:E9"/>
    <mergeCell ref="C8:C9"/>
    <mergeCell ref="A6:A9"/>
    <mergeCell ref="D8:D9"/>
    <mergeCell ref="B8:B9"/>
    <mergeCell ref="F6:F9"/>
    <mergeCell ref="E6:E7"/>
    <mergeCell ref="C6:C7"/>
    <mergeCell ref="A4:F4"/>
    <mergeCell ref="A3:F3"/>
    <mergeCell ref="D6:D7"/>
    <mergeCell ref="B6:B7"/>
  </mergeCells>
  <pageMargins left="0.73" right="0.77" top="0.984251968503937" bottom="0.984251968503937" header="0.5118110236220472" footer="0.5118110236220472"/>
  <pageSetup orientation="portrait" paperSize="9" scale="68" horizontalDpi="300" verticalDpi="300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D27"/>
  <sheetViews>
    <sheetView showGridLines="0" view="pageBreakPreview" topLeftCell="A4" zoomScaleNormal="100" workbookViewId="0">
      <selection activeCell="A11" sqref="A11:IV24"/>
    </sheetView>
  </sheetViews>
  <sheetFormatPr baseColWidth="8" defaultRowHeight="12"/>
  <cols>
    <col width="10.88671875" customWidth="1" style="320" min="1" max="1"/>
    <col width="30.77734375" customWidth="1" style="320" min="2" max="3"/>
    <col width="12.77734375" customWidth="1" style="320" min="4" max="4"/>
    <col width="12.77734375" customWidth="1" style="320" min="5" max="8"/>
    <col width="15.77734375" customWidth="1" style="320" min="9" max="12"/>
    <col width="8.88671875" customWidth="1" style="320" min="13" max="16384"/>
  </cols>
  <sheetData>
    <row r="1" ht="15" customFormat="1" customHeight="1" s="34">
      <c r="A1" s="34" t="inlineStr">
        <is>
          <t>ⅩⅡ. 보건 및 사회보장</t>
        </is>
      </c>
      <c r="C1" s="1502" t="inlineStr">
        <is>
          <t>ⅩⅡ. Health and Social Security</t>
        </is>
      </c>
      <c r="D1" s="34" t="n"/>
    </row>
    <row r="2" ht="15" customFormat="1" customHeight="1" s="34">
      <c r="C2" s="1502" t="n"/>
      <c r="D2" s="34" t="n"/>
    </row>
    <row r="3" ht="24.95" customFormat="1" customHeight="1" s="317">
      <c r="A3" s="1397" t="inlineStr">
        <is>
          <t>13. 모자보건사업 실적</t>
        </is>
      </c>
      <c r="D3" s="317" t="n"/>
    </row>
    <row r="4" ht="24.95" customFormat="1" customHeight="1" s="317">
      <c r="A4" s="1368" t="inlineStr">
        <is>
          <t>13. Activities of Maternal and Child Health Care at Health Center</t>
        </is>
      </c>
      <c r="D4" s="317" t="n"/>
    </row>
    <row r="5" ht="15" customHeight="1" thickBot="1">
      <c r="A5" s="1997" t="inlineStr">
        <is>
          <t>단위 : 명</t>
        </is>
      </c>
      <c r="B5" s="288" t="n"/>
      <c r="C5" s="289" t="inlineStr">
        <is>
          <t>Unit : person</t>
        </is>
      </c>
    </row>
    <row r="6" ht="15" customHeight="1">
      <c r="A6" s="2289" t="inlineStr">
        <is>
          <t>연별 및 읍면별
Year and Eup, 
Myeon</t>
        </is>
      </c>
      <c r="B6" s="1651" t="inlineStr">
        <is>
          <t>모자보건관리
Maternal and child health care program</t>
        </is>
      </c>
      <c r="C6" s="2056" t="n"/>
    </row>
    <row r="7" ht="15" customHeight="1">
      <c r="A7" s="2060" t="n"/>
      <c r="B7" s="2072" t="n"/>
      <c r="C7" s="2062" t="n"/>
    </row>
    <row r="8" ht="15" customHeight="1">
      <c r="A8" s="2060" t="n"/>
      <c r="B8" s="2290" t="inlineStr">
        <is>
          <t>임산부 등록관리
Registered mother</t>
        </is>
      </c>
      <c r="C8" s="2291" t="inlineStr">
        <is>
          <t>영유아 등록관리
Registered infant</t>
        </is>
      </c>
    </row>
    <row r="9" ht="15" customHeight="1">
      <c r="A9" s="2060" t="n"/>
      <c r="B9" s="2119" t="n"/>
      <c r="C9" s="2102" t="n"/>
    </row>
    <row r="10" ht="15" customHeight="1">
      <c r="A10" s="2068" t="n"/>
      <c r="B10" s="2165" t="n"/>
      <c r="C10" s="2121" t="n"/>
    </row>
    <row r="11" ht="33.75" customFormat="1" customHeight="1" s="320">
      <c r="A11" s="626" t="n">
        <v>2020</v>
      </c>
      <c r="B11" s="2080" t="n">
        <v>102</v>
      </c>
      <c r="C11" s="2080" t="n">
        <v>182</v>
      </c>
    </row>
    <row r="12" ht="33.75" customFormat="1" customHeight="1" s="320">
      <c r="A12" s="626" t="n">
        <v>2021</v>
      </c>
      <c r="B12" s="2080" t="n">
        <v>88</v>
      </c>
      <c r="C12" s="2080" t="n">
        <v>235</v>
      </c>
    </row>
    <row r="13" ht="33.75" customFormat="1" customHeight="1" s="320">
      <c r="A13" s="626" t="n">
        <v>2022</v>
      </c>
      <c r="B13" s="2080" t="n">
        <v>93</v>
      </c>
      <c r="C13" s="2080" t="n">
        <v>183</v>
      </c>
    </row>
    <row r="14" ht="33.75" customFormat="1" customHeight="1" s="320">
      <c r="A14" s="626" t="n">
        <v>2023</v>
      </c>
      <c r="B14" s="2080" t="n">
        <v>93</v>
      </c>
      <c r="C14" s="2080" t="n">
        <v>183</v>
      </c>
    </row>
    <row r="15" ht="33.75" customFormat="1" customHeight="1" s="320">
      <c r="A15" s="747" t="n">
        <v>2024</v>
      </c>
      <c r="B15" s="2292">
        <f>SUM(B17:B24)</f>
        <v/>
      </c>
      <c r="C15" s="2292">
        <f>SUM(C17:C24)</f>
        <v/>
      </c>
    </row>
    <row r="16" ht="33.75" customFormat="1" customHeight="1" s="320">
      <c r="A16" s="235" t="n"/>
      <c r="B16" s="2075" t="n"/>
      <c r="C16" s="2075" t="n"/>
    </row>
    <row r="17" ht="33.75" customFormat="1" customHeight="1" s="320">
      <c r="A17" s="748" t="inlineStr">
        <is>
          <t>대가야읍
Daegaya</t>
        </is>
      </c>
      <c r="B17" s="2293" t="n">
        <v>31</v>
      </c>
      <c r="C17" s="2293" t="n">
        <v>56</v>
      </c>
    </row>
    <row r="18" ht="33.75" customFormat="1" customHeight="1" s="320">
      <c r="A18" s="748" t="inlineStr">
        <is>
          <t>덕 곡 면
Deokgok</t>
        </is>
      </c>
      <c r="B18" s="2293" t="n">
        <v>0</v>
      </c>
      <c r="C18" s="2293" t="n">
        <v>7</v>
      </c>
    </row>
    <row r="19" ht="33.75" customFormat="1" customHeight="1" s="320">
      <c r="A19" s="748" t="inlineStr">
        <is>
          <t>운 수 면
Unsu</t>
        </is>
      </c>
      <c r="B19" s="2293" t="n">
        <v>2</v>
      </c>
      <c r="C19" s="2293" t="n">
        <v>5</v>
      </c>
    </row>
    <row r="20" ht="33.75" customFormat="1" customHeight="1" s="320">
      <c r="A20" s="748" t="inlineStr">
        <is>
          <t>성 산 면
Seongsan</t>
        </is>
      </c>
      <c r="B20" s="2293" t="n">
        <v>7</v>
      </c>
      <c r="C20" s="2293" t="n">
        <v>5</v>
      </c>
    </row>
    <row r="21" ht="33.75" customFormat="1" customHeight="1" s="320">
      <c r="A21" s="748" t="inlineStr">
        <is>
          <t>다 산 면
Dasan</t>
        </is>
      </c>
      <c r="B21" s="2293" t="n">
        <v>40</v>
      </c>
      <c r="C21" s="2293" t="n">
        <v>58</v>
      </c>
    </row>
    <row r="22" ht="33.75" customFormat="1" customHeight="1" s="320">
      <c r="A22" s="748" t="inlineStr">
        <is>
          <t>개 진 면
Gaejin</t>
        </is>
      </c>
      <c r="B22" s="2293" t="n">
        <v>5</v>
      </c>
      <c r="C22" s="2293" t="n">
        <v>8</v>
      </c>
    </row>
    <row r="23" ht="33.75" customFormat="1" customHeight="1" s="320">
      <c r="A23" s="748" t="inlineStr">
        <is>
          <t>우 곡 면
Ugok</t>
        </is>
      </c>
      <c r="B23" s="2293" t="n">
        <v>1</v>
      </c>
      <c r="C23" s="2293" t="n">
        <v>2</v>
      </c>
    </row>
    <row r="24" ht="33.75" customFormat="1" customHeight="1" s="320" thickBot="1">
      <c r="A24" s="749" t="inlineStr">
        <is>
          <t>쌍 림 면
Ssangnim</t>
        </is>
      </c>
      <c r="B24" s="2294" t="n">
        <v>11</v>
      </c>
      <c r="C24" s="2293" t="n">
        <v>8</v>
      </c>
    </row>
    <row r="25" ht="30" customFormat="1" customHeight="1" s="34">
      <c r="A25" s="1458" t="inlineStr">
        <is>
          <t>자료 : 보건소
주 : 2019년 이후 자료부터 영유아 등록관리 남녀구분 삭제</t>
        </is>
      </c>
      <c r="B25" s="2181" t="n"/>
      <c r="C25" s="2181" t="n"/>
    </row>
    <row r="26">
      <c r="A26" s="320" t="n"/>
      <c r="B26" s="320" t="n"/>
      <c r="C26" s="320" t="n"/>
    </row>
    <row r="27">
      <c r="A27" s="320" t="n"/>
      <c r="B27" s="320" t="n"/>
      <c r="C27" s="320" t="n"/>
    </row>
  </sheetData>
  <mergeCells count="7">
    <mergeCell ref="A25:C25"/>
    <mergeCell ref="B6:C7"/>
    <mergeCell ref="A3:C3"/>
    <mergeCell ref="B8:B10"/>
    <mergeCell ref="C8:C10"/>
    <mergeCell ref="A4:C4"/>
    <mergeCell ref="A6:A10"/>
  </mergeCells>
  <pageMargins left="1.377952755905512" right="0.7480314960629921" top="0.984251968503937" bottom="0.984251968503937" header="0.5118110236220472" footer="0.5118110236220472"/>
  <pageSetup orientation="portrait" paperSize="9" scale="81" horizontalDpi="300" verticalDpi="300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S19"/>
  <sheetViews>
    <sheetView showGridLines="0" view="pageBreakPreview" zoomScaleNormal="100" workbookViewId="0">
      <selection activeCell="M25" sqref="M25"/>
    </sheetView>
  </sheetViews>
  <sheetFormatPr baseColWidth="8" defaultRowHeight="11.25"/>
  <cols>
    <col width="5.33203125" customWidth="1" style="34" min="1" max="1"/>
    <col width="7.21875" customWidth="1" style="34" min="2" max="2"/>
    <col width="6.6640625" customWidth="1" style="34" min="3" max="4"/>
    <col width="5.88671875" customWidth="1" style="34" min="5" max="5"/>
    <col width="6.109375" customWidth="1" style="34" min="6" max="6"/>
    <col width="6.77734375" customWidth="1" style="34" min="7" max="7"/>
    <col width="6.5546875" customWidth="1" style="34" min="8" max="8"/>
    <col width="6.77734375" customWidth="1" style="34" min="9" max="9"/>
    <col width="6.5546875" customWidth="1" style="34" min="10" max="10"/>
    <col width="5.88671875" customWidth="1" style="34" min="11" max="11"/>
    <col width="6.6640625" customWidth="1" style="34" min="12" max="12"/>
    <col width="6.44140625" customWidth="1" style="34" min="13" max="13"/>
    <col width="6" customWidth="1" style="34" min="14" max="14"/>
    <col width="5.6640625" customWidth="1" style="34" min="15" max="15"/>
    <col width="5.109375" customWidth="1" style="34" min="16" max="16"/>
    <col width="6.44140625" customWidth="1" style="34" min="17" max="17"/>
    <col width="12.77734375" customWidth="1" style="34" min="18" max="18"/>
    <col width="8.88671875" customWidth="1" style="34" min="19" max="16384"/>
  </cols>
  <sheetData>
    <row r="1" ht="15" customFormat="1" customHeight="1" s="34">
      <c r="A1" s="34" t="inlineStr">
        <is>
          <t>ⅩⅡ. 보건 및 사회보장</t>
        </is>
      </c>
      <c r="R1" s="1502" t="inlineStr">
        <is>
          <t>ⅩⅡ. Health and Social Security</t>
        </is>
      </c>
    </row>
    <row r="2" ht="15" customFormat="1" customHeight="1" s="34">
      <c r="R2" s="1502" t="n"/>
    </row>
    <row r="3" ht="24.95" customFormat="1" customHeight="1" s="317">
      <c r="A3" s="1836" t="inlineStr">
        <is>
          <t>14. 건강보험 적용인구</t>
        </is>
      </c>
    </row>
    <row r="4" ht="24.95" customFormat="1" customHeight="1" s="317">
      <c r="A4" s="1397" t="inlineStr">
        <is>
          <t>14. Covered Person(or Beneficiaries) of Health Insurance</t>
        </is>
      </c>
    </row>
    <row r="5" ht="15" customHeight="1" thickBot="1">
      <c r="A5" s="34" t="inlineStr">
        <is>
          <t>단위 : 개소, 명</t>
        </is>
      </c>
      <c r="G5" s="290" t="n"/>
      <c r="H5" s="290" t="n"/>
      <c r="I5" s="290" t="n"/>
      <c r="J5" s="290" t="n"/>
      <c r="K5" s="290" t="n"/>
      <c r="L5" s="290" t="n"/>
      <c r="M5" s="1526" t="n"/>
      <c r="N5" s="1526" t="n"/>
      <c r="O5" s="1526" t="n"/>
      <c r="P5" s="290" t="n"/>
      <c r="Q5" s="1526" t="n"/>
      <c r="R5" s="311" t="inlineStr">
        <is>
          <t>Unit : person, number</t>
        </is>
      </c>
    </row>
    <row r="6" ht="15" customFormat="1" customHeight="1" s="550">
      <c r="A6" s="2295" t="inlineStr">
        <is>
          <t xml:space="preserve">연별 및 
읍면별 </t>
        </is>
      </c>
      <c r="B6" s="2296" t="inlineStr">
        <is>
          <t>합 계
Total</t>
        </is>
      </c>
      <c r="C6" s="2181" t="n"/>
      <c r="D6" s="2181" t="n"/>
      <c r="E6" s="2181" t="n"/>
      <c r="F6" s="2056" t="n"/>
      <c r="G6" s="1391" t="inlineStr">
        <is>
          <t>직장
Industrial Workers</t>
        </is>
      </c>
      <c r="H6" s="2181" t="n"/>
      <c r="I6" s="2181" t="n"/>
      <c r="J6" s="2181" t="n"/>
      <c r="K6" s="2181" t="n"/>
      <c r="L6" s="2056" t="n"/>
      <c r="M6" s="2297" t="inlineStr">
        <is>
          <t>지 역
Self-employeds</t>
        </is>
      </c>
      <c r="N6" s="2181" t="n"/>
      <c r="O6" s="2181" t="n"/>
      <c r="P6" s="2181" t="n"/>
      <c r="Q6" s="2055" t="n"/>
      <c r="R6" s="2298" t="inlineStr">
        <is>
          <t>Year &amp;
 Eup, 
Myeon</t>
        </is>
      </c>
    </row>
    <row r="7" ht="15" customFormat="1" customHeight="1" s="550">
      <c r="A7" s="2060" t="n"/>
      <c r="B7" s="2072" t="n"/>
      <c r="C7" s="2061" t="n"/>
      <c r="D7" s="2061" t="n"/>
      <c r="E7" s="2061" t="n"/>
      <c r="F7" s="2062" t="n"/>
      <c r="G7" s="2063" t="n"/>
      <c r="H7" s="2061" t="n"/>
      <c r="I7" s="2061" t="n"/>
      <c r="J7" s="2061" t="n"/>
      <c r="K7" s="2061" t="n"/>
      <c r="L7" s="2062" t="n"/>
      <c r="M7" s="2063" t="n"/>
      <c r="N7" s="2061" t="n"/>
      <c r="O7" s="2061" t="n"/>
      <c r="P7" s="2061" t="n"/>
      <c r="Q7" s="2087" t="n"/>
      <c r="R7" s="2066" t="n"/>
    </row>
    <row r="8" ht="23.25" customFormat="1" customHeight="1" s="550">
      <c r="A8" s="2060" t="n"/>
      <c r="B8" s="2299" t="inlineStr">
        <is>
          <t>적용인구 Covered persons</t>
        </is>
      </c>
      <c r="C8" s="2117" t="n"/>
      <c r="D8" s="2117" t="n"/>
      <c r="E8" s="2117" t="n"/>
      <c r="F8" s="2118" t="n"/>
      <c r="G8" s="1173" t="inlineStr">
        <is>
          <t>사업장 수
Number of Work place</t>
        </is>
      </c>
      <c r="H8" s="1302" t="inlineStr">
        <is>
          <t>적용인구 Covered persons</t>
        </is>
      </c>
      <c r="I8" s="2117" t="n"/>
      <c r="J8" s="2117" t="n"/>
      <c r="K8" s="2117" t="n"/>
      <c r="L8" s="2118" t="n"/>
      <c r="M8" s="1542" t="inlineStr">
        <is>
          <t>적용인구 Covered persons</t>
        </is>
      </c>
      <c r="N8" s="2117" t="n"/>
      <c r="O8" s="2117" t="n"/>
      <c r="P8" s="2117" t="n"/>
      <c r="Q8" s="2300" t="n"/>
      <c r="R8" s="2066" t="n"/>
    </row>
    <row r="9" ht="23.25" customFormat="1" customHeight="1" s="550">
      <c r="A9" s="2060" t="n"/>
      <c r="B9" s="1998" t="inlineStr">
        <is>
          <t>계 Total</t>
        </is>
      </c>
      <c r="C9" s="2061" t="n"/>
      <c r="D9" s="2062" t="n"/>
      <c r="E9" s="1312" t="inlineStr">
        <is>
          <t>가입자
Insured</t>
        </is>
      </c>
      <c r="F9" s="1312" t="inlineStr">
        <is>
          <t>피부양자
Depen dents</t>
        </is>
      </c>
      <c r="G9" s="2064" t="n"/>
      <c r="H9" s="1302" t="inlineStr">
        <is>
          <t>계 Total</t>
        </is>
      </c>
      <c r="I9" s="2117" t="n"/>
      <c r="J9" s="2118" t="n"/>
      <c r="K9" s="1173" t="inlineStr">
        <is>
          <t>가입자
Insured</t>
        </is>
      </c>
      <c r="L9" s="1835" t="inlineStr">
        <is>
          <t>피부양자
Depen dents</t>
        </is>
      </c>
      <c r="M9" s="1390" t="inlineStr">
        <is>
          <t>계 Total</t>
        </is>
      </c>
      <c r="N9" s="2061" t="n"/>
      <c r="O9" s="2062" t="n"/>
      <c r="P9" s="1173" t="inlineStr">
        <is>
          <t>세대수
No. of households</t>
        </is>
      </c>
      <c r="Q9" s="2301" t="inlineStr">
        <is>
          <t>가입자
Insured</t>
        </is>
      </c>
      <c r="R9" s="2066" t="n"/>
    </row>
    <row r="10" ht="23.25" customFormat="1" customHeight="1" s="550">
      <c r="A10" s="2060" t="n"/>
      <c r="B10" s="1327" t="n"/>
      <c r="C10" s="1312" t="inlineStr">
        <is>
          <t>남
Male</t>
        </is>
      </c>
      <c r="D10" s="1312" t="inlineStr">
        <is>
          <t>여
Female</t>
        </is>
      </c>
      <c r="E10" s="2064" t="n"/>
      <c r="F10" s="2064" t="n"/>
      <c r="G10" s="2064" t="n"/>
      <c r="H10" s="1381" t="n"/>
      <c r="I10" s="1312" t="inlineStr">
        <is>
          <t>남
Male</t>
        </is>
      </c>
      <c r="J10" s="1622" t="inlineStr">
        <is>
          <t>여
Female</t>
        </is>
      </c>
      <c r="K10" s="2064" t="n"/>
      <c r="L10" s="2086" t="n"/>
      <c r="M10" s="1390" t="n"/>
      <c r="N10" s="1312" t="inlineStr">
        <is>
          <t>남
Male</t>
        </is>
      </c>
      <c r="O10" s="1622" t="inlineStr">
        <is>
          <t>여
Female</t>
        </is>
      </c>
      <c r="P10" s="2064" t="n"/>
      <c r="Q10" s="2065" t="n"/>
      <c r="R10" s="2066" t="n"/>
    </row>
    <row r="11" ht="23.25" customFormat="1" customHeight="1" s="550">
      <c r="A11" s="2087" t="n"/>
      <c r="B11" s="2165" t="n"/>
      <c r="C11" s="2070" t="n"/>
      <c r="D11" s="2070" t="n"/>
      <c r="E11" s="2070" t="n"/>
      <c r="F11" s="2070" t="n"/>
      <c r="G11" s="2070" t="n"/>
      <c r="H11" s="2069" t="n"/>
      <c r="I11" s="2070" t="n"/>
      <c r="J11" s="2121" t="n"/>
      <c r="K11" s="2070" t="n"/>
      <c r="L11" s="2103" t="n"/>
      <c r="M11" s="2062" t="n"/>
      <c r="N11" s="2070" t="n"/>
      <c r="O11" s="2121" t="n"/>
      <c r="P11" s="2070" t="n"/>
      <c r="Q11" s="2071" t="n"/>
      <c r="R11" s="2072" t="n"/>
    </row>
    <row r="12" ht="23.25" customFormat="1" customHeight="1" s="812">
      <c r="A12" s="809" t="n">
        <v>2020</v>
      </c>
      <c r="B12" s="2302" t="n">
        <v>31311</v>
      </c>
      <c r="C12" s="2303" t="n">
        <v>16507</v>
      </c>
      <c r="D12" s="2303" t="n">
        <v>14804</v>
      </c>
      <c r="E12" s="2304" t="n">
        <v>19431</v>
      </c>
      <c r="F12" s="2304">
        <f>11880</f>
        <v/>
      </c>
      <c r="G12" s="2304">
        <f>1857+10</f>
        <v/>
      </c>
      <c r="H12" s="2304">
        <f>17975+2969</f>
        <v/>
      </c>
      <c r="I12" s="2303">
        <f>9571+1427</f>
        <v/>
      </c>
      <c r="J12" s="2303">
        <f>8404+1542</f>
        <v/>
      </c>
      <c r="K12" s="2304">
        <f>7852+1212</f>
        <v/>
      </c>
      <c r="L12" s="2304">
        <f>10123+1757</f>
        <v/>
      </c>
      <c r="M12" s="2304" t="n">
        <v>10367</v>
      </c>
      <c r="N12" s="2303" t="n">
        <v>5509</v>
      </c>
      <c r="O12" s="2303" t="n">
        <v>4858</v>
      </c>
      <c r="P12" s="2304" t="n">
        <v>6477</v>
      </c>
      <c r="Q12" s="2305" t="n">
        <v>10367</v>
      </c>
      <c r="R12" s="809" t="n">
        <v>2020</v>
      </c>
    </row>
    <row r="13" ht="23.25" customFormat="1" customHeight="1" s="812">
      <c r="A13" s="809" t="n">
        <v>2021</v>
      </c>
      <c r="B13" s="2302">
        <f>SUM(C13:D13)</f>
        <v/>
      </c>
      <c r="C13" s="2303" t="n">
        <v>16100</v>
      </c>
      <c r="D13" s="2303" t="n">
        <v>14474</v>
      </c>
      <c r="E13" s="2304">
        <f>SUM(K13,Q13)</f>
        <v/>
      </c>
      <c r="F13" s="2304">
        <f>L13</f>
        <v/>
      </c>
      <c r="G13" s="2304" t="n">
        <v>1959</v>
      </c>
      <c r="H13" s="2304">
        <f>SUM(I13:J13)</f>
        <v/>
      </c>
      <c r="I13" s="2303">
        <f>9227+1322</f>
        <v/>
      </c>
      <c r="J13" s="2303">
        <f>8180+1432</f>
        <v/>
      </c>
      <c r="K13" s="2304">
        <f>7778+1092</f>
        <v/>
      </c>
      <c r="L13" s="2304">
        <f>9629+1662</f>
        <v/>
      </c>
      <c r="M13" s="2304">
        <f>SUM(N13:O13)</f>
        <v/>
      </c>
      <c r="N13" s="2303" t="n">
        <v>5551</v>
      </c>
      <c r="O13" s="2303" t="n">
        <v>4862</v>
      </c>
      <c r="P13" s="2304" t="n">
        <v>6649</v>
      </c>
      <c r="Q13" s="2304" t="n">
        <v>10413</v>
      </c>
      <c r="R13" s="808" t="n">
        <v>2021</v>
      </c>
    </row>
    <row r="14" ht="23.25" customFormat="1" customHeight="1" s="812">
      <c r="A14" s="809" t="n">
        <v>2022</v>
      </c>
      <c r="B14" s="2302" t="n">
        <v>30524</v>
      </c>
      <c r="C14" s="2303" t="n">
        <v>16119</v>
      </c>
      <c r="D14" s="2303" t="n">
        <v>14405</v>
      </c>
      <c r="E14" s="2304" t="n">
        <v>19993</v>
      </c>
      <c r="F14" s="2304" t="n">
        <v>10531</v>
      </c>
      <c r="G14" s="2304" t="n">
        <v>1896</v>
      </c>
      <c r="H14" s="2304" t="n">
        <v>19775</v>
      </c>
      <c r="I14" s="2303" t="n">
        <v>10343</v>
      </c>
      <c r="J14" s="2303" t="n">
        <v>9432</v>
      </c>
      <c r="K14" s="2304" t="n">
        <v>9244</v>
      </c>
      <c r="L14" s="2304" t="n">
        <v>10531</v>
      </c>
      <c r="M14" s="2304" t="n">
        <v>10749</v>
      </c>
      <c r="N14" s="2303" t="n">
        <v>5776</v>
      </c>
      <c r="O14" s="2303" t="n">
        <v>4973</v>
      </c>
      <c r="P14" s="2304" t="n">
        <v>6959</v>
      </c>
      <c r="Q14" s="2305" t="n">
        <v>10749</v>
      </c>
      <c r="R14" s="809" t="n">
        <v>2022</v>
      </c>
      <c r="S14" s="2304" t="n"/>
    </row>
    <row r="15" ht="23.25" customFormat="1" customHeight="1" s="812">
      <c r="A15" s="809" t="n">
        <v>2023</v>
      </c>
      <c r="B15" s="2302" t="n">
        <v>30696</v>
      </c>
      <c r="C15" s="2303" t="n">
        <v>16324</v>
      </c>
      <c r="D15" s="2303" t="n">
        <v>14372</v>
      </c>
      <c r="E15" s="2304" t="n">
        <v>20599</v>
      </c>
      <c r="F15" s="2304" t="n">
        <v>10097</v>
      </c>
      <c r="G15" s="2304" t="n">
        <v>1949</v>
      </c>
      <c r="H15" s="2304" t="n">
        <v>19779</v>
      </c>
      <c r="I15" s="2303" t="n">
        <v>10485</v>
      </c>
      <c r="J15" s="2303" t="n">
        <v>9294</v>
      </c>
      <c r="K15" s="2304" t="n">
        <v>9682</v>
      </c>
      <c r="L15" s="2304" t="n">
        <v>10097</v>
      </c>
      <c r="M15" s="2304" t="n">
        <v>10917</v>
      </c>
      <c r="N15" s="2303" t="n">
        <v>5839</v>
      </c>
      <c r="O15" s="2303" t="n">
        <v>5078</v>
      </c>
      <c r="P15" s="2304" t="n">
        <v>7201</v>
      </c>
      <c r="Q15" s="2305" t="n">
        <v>10917</v>
      </c>
      <c r="R15" s="809" t="n">
        <v>2023</v>
      </c>
      <c r="S15" s="2304" t="n"/>
    </row>
    <row r="16" ht="23.25" customFormat="1" customHeight="1" s="451" thickBot="1">
      <c r="A16" s="447" t="n">
        <v>2024</v>
      </c>
      <c r="B16" s="2306" t="n">
        <v>30845</v>
      </c>
      <c r="C16" s="2307" t="n">
        <v>16540</v>
      </c>
      <c r="D16" s="2308" t="n">
        <v>14305</v>
      </c>
      <c r="E16" s="2309" t="n">
        <v>19952</v>
      </c>
      <c r="F16" s="2309" t="n">
        <v>8388</v>
      </c>
      <c r="G16" s="2309" t="n">
        <v>1945</v>
      </c>
      <c r="H16" s="2309" t="n">
        <v>17064</v>
      </c>
      <c r="I16" s="2308" t="n">
        <v>9256</v>
      </c>
      <c r="J16" s="2308" t="n">
        <v>7808</v>
      </c>
      <c r="K16" s="2309" t="n">
        <v>8676</v>
      </c>
      <c r="L16" s="2309" t="n">
        <v>8388</v>
      </c>
      <c r="M16" s="2309" t="n">
        <v>11276</v>
      </c>
      <c r="N16" s="2308" t="n">
        <v>6056</v>
      </c>
      <c r="O16" s="2308" t="n">
        <v>5220</v>
      </c>
      <c r="P16" s="2309" t="n">
        <v>7547</v>
      </c>
      <c r="Q16" s="2310" t="n">
        <v>11276</v>
      </c>
      <c r="R16" s="447" t="n">
        <v>2024</v>
      </c>
      <c r="S16" s="2311" t="n"/>
    </row>
    <row r="17" ht="15" customFormat="1" customHeight="1" s="550">
      <c r="A17" s="1832" t="inlineStr">
        <is>
          <t>자료 : 건강보험통계</t>
        </is>
      </c>
      <c r="B17" s="44" t="n"/>
      <c r="C17" s="44" t="n"/>
      <c r="D17" s="41" t="n"/>
      <c r="E17" s="41" t="n"/>
      <c r="F17" s="41" t="n"/>
      <c r="G17" s="2074" t="n"/>
      <c r="H17" s="2074" t="n"/>
      <c r="I17" s="2074" t="n"/>
      <c r="J17" s="2074" t="n"/>
      <c r="K17" s="2074" t="n"/>
      <c r="L17" s="2074" t="n"/>
      <c r="M17" s="2074" t="n"/>
      <c r="N17" s="2074" t="n"/>
      <c r="O17" s="2074" t="n"/>
      <c r="P17" s="2074" t="n"/>
      <c r="Q17" s="2074" t="n"/>
      <c r="R17" s="38" t="n"/>
    </row>
    <row r="18" ht="15" customHeight="1">
      <c r="A18" s="1997" t="inlineStr">
        <is>
          <t>주) 주민등록 주소지 기준이며, 지역의 가입자는 적용대상자를 말함. 2014년 부터 양식변경 남녀 성별 구분 항목 추가.</t>
        </is>
      </c>
      <c r="M18" s="1502" t="n"/>
      <c r="N18" s="1502" t="n"/>
      <c r="O18" s="1502" t="n"/>
      <c r="P18" s="34" t="n"/>
    </row>
    <row r="19" ht="24.75" customHeight="1">
      <c r="A19" s="34" t="inlineStr">
        <is>
          <t xml:space="preserve">   2021년부터 직장-근로자, 공무원, 사립학교 교직원의 합계 기입</t>
        </is>
      </c>
    </row>
    <row r="20" ht="5.25" customHeight="1"/>
    <row r="23" ht="8.25" customHeight="1"/>
  </sheetData>
  <mergeCells count="30">
    <mergeCell ref="Q9:Q11"/>
    <mergeCell ref="G8:G11"/>
    <mergeCell ref="M6:Q7"/>
    <mergeCell ref="A18:L18"/>
    <mergeCell ref="B6:F7"/>
    <mergeCell ref="C10:C11"/>
    <mergeCell ref="L9:L11"/>
    <mergeCell ref="M10:M11"/>
    <mergeCell ref="A3:R3"/>
    <mergeCell ref="F9:F11"/>
    <mergeCell ref="B9:D9"/>
    <mergeCell ref="R6:R11"/>
    <mergeCell ref="A6:A11"/>
    <mergeCell ref="B8:F8"/>
    <mergeCell ref="B10:B11"/>
    <mergeCell ref="K9:K11"/>
    <mergeCell ref="A4:R4"/>
    <mergeCell ref="N10:N11"/>
    <mergeCell ref="I10:I11"/>
    <mergeCell ref="P9:P11"/>
    <mergeCell ref="M8:Q8"/>
    <mergeCell ref="G6:L7"/>
    <mergeCell ref="O10:O11"/>
    <mergeCell ref="D10:D11"/>
    <mergeCell ref="M9:O9"/>
    <mergeCell ref="J10:J11"/>
    <mergeCell ref="H9:J9"/>
    <mergeCell ref="H8:L8"/>
    <mergeCell ref="H10:H11"/>
    <mergeCell ref="E9:E11"/>
  </mergeCells>
  <pageMargins left="0.63" right="0.61" top="0.75" bottom="0.74" header="0.5118110236220472" footer="0.5118110236220472"/>
  <pageSetup orientation="portrait" paperSize="9" scale="65" horizontalDpi="300" verticalDpi="300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H84"/>
  <sheetViews>
    <sheetView showGridLines="0" view="pageBreakPreview" zoomScaleNormal="100" zoomScaleSheetLayoutView="100" workbookViewId="0">
      <selection activeCell="G14" sqref="G14"/>
    </sheetView>
  </sheetViews>
  <sheetFormatPr baseColWidth="8" defaultColWidth="8" defaultRowHeight="14.25"/>
  <cols>
    <col width="7.88671875" customWidth="1" style="299" min="1" max="1"/>
    <col width="8.44140625" customWidth="1" style="299" min="2" max="2"/>
    <col width="9.33203125" customWidth="1" style="299" min="3" max="3"/>
    <col width="7.44140625" customWidth="1" style="299" min="4" max="4"/>
    <col width="10.21875" customWidth="1" style="299" min="5" max="5"/>
    <col width="7.21875" customWidth="1" style="299" min="6" max="6"/>
    <col width="9.33203125" customWidth="1" style="299" min="7" max="7"/>
    <col width="8" customWidth="1" style="299" min="8" max="16384"/>
  </cols>
  <sheetData>
    <row r="1" ht="15" customFormat="1" customHeight="1" s="299">
      <c r="A1" s="428" t="inlineStr">
        <is>
          <t>ⅩⅡ. 보건 및 사회보장</t>
        </is>
      </c>
      <c r="B1" s="299" t="n"/>
      <c r="C1" s="299" t="n"/>
      <c r="D1" s="299" t="n"/>
      <c r="E1" s="299" t="n"/>
      <c r="G1" s="1502" t="inlineStr">
        <is>
          <t>ⅩⅡ. Health and Social Security</t>
        </is>
      </c>
    </row>
    <row r="2" ht="15" customFormat="1" customHeight="1" s="299">
      <c r="A2" s="428" t="n"/>
      <c r="B2" s="299" t="n"/>
      <c r="C2" s="299" t="n"/>
      <c r="D2" s="299" t="n"/>
      <c r="E2" s="299" t="n"/>
      <c r="G2" s="1502" t="n"/>
    </row>
    <row r="3" ht="20.1" customFormat="1" customHeight="1" s="1781">
      <c r="A3" s="1781" t="inlineStr">
        <is>
          <t>15. 건강보험급여</t>
        </is>
      </c>
    </row>
    <row r="4" ht="24" customFormat="1" customHeight="1" s="1781">
      <c r="A4" s="1781" t="inlineStr">
        <is>
          <t>15. Benefits in Health Insurance</t>
        </is>
      </c>
    </row>
    <row r="5" ht="15" customFormat="1" customHeight="1" s="428" thickBot="1">
      <c r="A5" s="428" t="inlineStr">
        <is>
          <t>단위 : 건, 천원</t>
        </is>
      </c>
      <c r="F5" s="1414" t="inlineStr">
        <is>
          <t>Unit : case, 1,000 won</t>
        </is>
      </c>
    </row>
    <row r="6" ht="46.5" customFormat="1" customHeight="1" s="192">
      <c r="A6" s="2160" t="inlineStr">
        <is>
          <t>연별 및 
급여종류별</t>
        </is>
      </c>
      <c r="B6" s="2312" t="inlineStr">
        <is>
          <t>합 계
Total</t>
        </is>
      </c>
      <c r="C6" s="2085" t="n"/>
      <c r="D6" s="2313" t="inlineStr">
        <is>
          <t xml:space="preserve"> 직장
Industrial Workers</t>
        </is>
      </c>
      <c r="E6" s="2085" t="n"/>
      <c r="F6" s="1417" t="inlineStr">
        <is>
          <t>지 역
Self-employed</t>
        </is>
      </c>
      <c r="G6" s="2098" t="n"/>
    </row>
    <row r="7" ht="12.75" customFormat="1" customHeight="1" s="192">
      <c r="B7" s="2314" t="inlineStr">
        <is>
          <t>건수
Cases</t>
        </is>
      </c>
      <c r="C7" s="2315" t="inlineStr">
        <is>
          <t>금액
Amount</t>
        </is>
      </c>
      <c r="D7" s="2315" t="inlineStr">
        <is>
          <t>건수
Cases</t>
        </is>
      </c>
      <c r="E7" s="2315" t="inlineStr">
        <is>
          <t>금액
Amount</t>
        </is>
      </c>
      <c r="F7" s="2315" t="inlineStr">
        <is>
          <t>건수
Cases</t>
        </is>
      </c>
      <c r="G7" s="2316" t="inlineStr">
        <is>
          <t>금액
Amount</t>
        </is>
      </c>
    </row>
    <row r="8" ht="12.75" customFormat="1" customHeight="1" s="192">
      <c r="A8" s="2067" t="n"/>
      <c r="B8" s="2165" t="n"/>
      <c r="C8" s="2070" t="n"/>
      <c r="D8" s="2070" t="n"/>
      <c r="E8" s="2070" t="n"/>
      <c r="F8" s="2070" t="n"/>
      <c r="G8" s="2121" t="n"/>
    </row>
    <row r="9" ht="25.5" customFormat="1" customHeight="1" s="535">
      <c r="A9" s="613" t="n">
        <v>2020</v>
      </c>
      <c r="B9" s="2317" t="n">
        <v>931949</v>
      </c>
      <c r="C9" s="2317" t="n">
        <v>56037498</v>
      </c>
      <c r="D9" s="2317">
        <f>544203+95897</f>
        <v/>
      </c>
      <c r="E9" s="2317">
        <f>30541588+5754279</f>
        <v/>
      </c>
      <c r="F9" s="2317" t="n">
        <v>291849</v>
      </c>
      <c r="G9" s="2317" t="n">
        <v>19741631</v>
      </c>
      <c r="H9" s="2318" t="n"/>
    </row>
    <row r="10" ht="25.5" customFormat="1" customHeight="1" s="192">
      <c r="A10" s="613" t="n">
        <v>2021</v>
      </c>
      <c r="B10" s="2317" t="n">
        <v>905082</v>
      </c>
      <c r="C10" s="2317" t="n">
        <v>59241769</v>
      </c>
      <c r="D10" s="2317" t="n">
        <v>613535</v>
      </c>
      <c r="E10" s="2317" t="n">
        <v>39354392</v>
      </c>
      <c r="F10" s="2317" t="n">
        <v>291547</v>
      </c>
      <c r="G10" s="2317" t="n">
        <v>19887377</v>
      </c>
      <c r="H10" s="2319" t="n"/>
    </row>
    <row r="11" ht="25.5" customFormat="1" customHeight="1" s="192">
      <c r="A11" s="613" t="n">
        <v>2022</v>
      </c>
      <c r="B11" s="2317" t="n">
        <v>974728</v>
      </c>
      <c r="C11" s="2317" t="n">
        <v>63756600</v>
      </c>
      <c r="D11" s="2317" t="n">
        <v>557156</v>
      </c>
      <c r="E11" s="2317" t="n">
        <v>34761557</v>
      </c>
      <c r="F11" s="2317" t="n">
        <v>320205</v>
      </c>
      <c r="G11" s="2317" t="n">
        <v>22596314</v>
      </c>
      <c r="H11" s="2319" t="n"/>
    </row>
    <row r="12" ht="25.5" customFormat="1" customHeight="1" s="192">
      <c r="A12" s="613" t="n">
        <v>2023</v>
      </c>
      <c r="B12" s="2317" t="n">
        <v>995102</v>
      </c>
      <c r="C12" s="2317" t="n">
        <v>68838769</v>
      </c>
      <c r="D12" s="2317" t="n">
        <v>646895</v>
      </c>
      <c r="E12" s="2317" t="n">
        <v>42455458</v>
      </c>
      <c r="F12" s="2317" t="n">
        <v>348207</v>
      </c>
      <c r="G12" s="2317" t="n">
        <v>26383312</v>
      </c>
      <c r="H12" s="2319" t="n"/>
    </row>
    <row r="13" ht="25.5" customFormat="1" customHeight="1" s="535">
      <c r="A13" s="190" t="n">
        <v>2024</v>
      </c>
      <c r="B13" s="2320">
        <f>SUM(B15:B17)</f>
        <v/>
      </c>
      <c r="C13" s="2320">
        <f>SUM(C15:C17)</f>
        <v/>
      </c>
      <c r="D13" s="2320">
        <f>SUM(D15:D17)</f>
        <v/>
      </c>
      <c r="E13" s="2320">
        <f>SUM(E15:E17)</f>
        <v/>
      </c>
      <c r="F13" s="2320">
        <f>SUM(F15:F17)</f>
        <v/>
      </c>
      <c r="G13" s="2320">
        <f>SUM(G15:G17)</f>
        <v/>
      </c>
      <c r="H13" s="2318" t="n"/>
    </row>
    <row r="14" ht="18" customFormat="1" customHeight="1" s="192">
      <c r="A14" s="190" t="n"/>
      <c r="B14" s="2317" t="n"/>
      <c r="C14" s="2317" t="n"/>
      <c r="D14" s="2317" t="n"/>
      <c r="E14" s="2317" t="n"/>
      <c r="F14" s="2317" t="n"/>
      <c r="G14" s="2317" t="n"/>
    </row>
    <row r="15" ht="47.25" customFormat="1" customHeight="1" s="535">
      <c r="A15" s="452" t="inlineStr">
        <is>
          <t>입 원
Inpatient</t>
        </is>
      </c>
      <c r="B15" s="2321" t="n">
        <v>14147</v>
      </c>
      <c r="C15" s="2321" t="n">
        <v>28964983</v>
      </c>
      <c r="D15" s="2321" t="n">
        <v>7077</v>
      </c>
      <c r="E15" s="2321" t="n">
        <v>14474560</v>
      </c>
      <c r="F15" s="2321" t="n">
        <v>5775</v>
      </c>
      <c r="G15" s="2321" t="n">
        <v>12098401</v>
      </c>
    </row>
    <row r="16" ht="47.25" customFormat="1" customHeight="1" s="535">
      <c r="A16" s="452" t="inlineStr">
        <is>
          <t>외 래
Outpatient</t>
        </is>
      </c>
      <c r="B16" s="2321" t="n">
        <v>625629</v>
      </c>
      <c r="C16" s="2321" t="n">
        <v>24882835</v>
      </c>
      <c r="D16" s="2321" t="n">
        <v>347089</v>
      </c>
      <c r="E16" s="2321" t="n">
        <v>13556690</v>
      </c>
      <c r="F16" s="2321" t="n">
        <v>222742</v>
      </c>
      <c r="G16" s="2321" t="n">
        <v>9266329</v>
      </c>
    </row>
    <row r="17" ht="47.25" customFormat="1" customHeight="1" s="535" thickBot="1">
      <c r="A17" s="452" t="inlineStr">
        <is>
          <t>약 국
Pharmacy</t>
        </is>
      </c>
      <c r="B17" s="2321" t="n">
        <v>361163</v>
      </c>
      <c r="C17" s="2321" t="n">
        <v>14765475</v>
      </c>
      <c r="D17" s="2321" t="n">
        <v>200204</v>
      </c>
      <c r="E17" s="2322" t="n">
        <v>7933777</v>
      </c>
      <c r="F17" s="2321" t="n">
        <v>130365</v>
      </c>
      <c r="G17" s="2321" t="n">
        <v>5636459</v>
      </c>
    </row>
    <row r="18" ht="15" customFormat="1" customHeight="1" s="428">
      <c r="A18" s="236" t="inlineStr">
        <is>
          <t>자료 : 건강보험통계, 2006년 자료부터 수록</t>
        </is>
      </c>
      <c r="B18" s="216" t="n"/>
      <c r="C18" s="216" t="n"/>
      <c r="D18" s="216" t="n"/>
      <c r="E18" s="1645" t="n"/>
      <c r="F18" s="216" t="n"/>
      <c r="G18" s="300" t="n"/>
    </row>
    <row r="19" ht="15.75" customFormat="1" customHeight="1" s="209">
      <c r="A19" s="1421" t="inlineStr">
        <is>
          <t xml:space="preserve">     2021년부터 직장-근로자와 공무원,교직원의 합계 기입</t>
        </is>
      </c>
    </row>
    <row r="20" ht="6" customFormat="1" customHeight="1" s="209">
      <c r="A20" s="1421" t="n"/>
      <c r="B20" s="209" t="n"/>
      <c r="C20" s="209" t="n"/>
      <c r="D20" s="209" t="n"/>
      <c r="E20" s="209" t="n"/>
    </row>
    <row r="21" ht="11.25" customFormat="1" customHeight="1" s="192">
      <c r="A21" s="192" t="n"/>
      <c r="B21" s="192" t="n"/>
      <c r="C21" s="192" t="n"/>
      <c r="D21" s="192" t="n"/>
      <c r="E21" s="192" t="n"/>
    </row>
    <row r="22" ht="11.25" customFormat="1" customHeight="1" s="192">
      <c r="A22" s="192" t="n"/>
      <c r="B22" s="192" t="n"/>
      <c r="C22" s="192" t="n"/>
      <c r="D22" s="192" t="n"/>
      <c r="E22" s="192" t="n"/>
    </row>
    <row r="23" ht="11.25" customFormat="1" customHeight="1" s="192">
      <c r="A23" s="192" t="n"/>
      <c r="B23" s="192" t="n"/>
      <c r="C23" s="192" t="n"/>
      <c r="D23" s="192" t="n"/>
      <c r="E23" s="192" t="n"/>
    </row>
    <row r="24" ht="11.25" customFormat="1" customHeight="1" s="192">
      <c r="A24" s="192" t="n"/>
      <c r="B24" s="192" t="n"/>
      <c r="C24" s="192" t="n"/>
      <c r="D24" s="192" t="n"/>
      <c r="E24" s="192" t="n"/>
    </row>
    <row r="25" ht="11.25" customFormat="1" customHeight="1" s="192">
      <c r="A25" s="192" t="n"/>
      <c r="B25" s="192" t="n"/>
      <c r="C25" s="192" t="n"/>
      <c r="D25" s="192" t="n"/>
      <c r="E25" s="192" t="n"/>
    </row>
    <row r="26" ht="11.25" customFormat="1" customHeight="1" s="192">
      <c r="A26" s="192" t="n"/>
      <c r="B26" s="192" t="n"/>
      <c r="C26" s="192" t="n"/>
      <c r="D26" s="192" t="n"/>
      <c r="E26" s="192" t="n"/>
    </row>
    <row r="27" ht="11.25" customFormat="1" customHeight="1" s="192">
      <c r="A27" s="192" t="n"/>
      <c r="B27" s="192" t="n"/>
      <c r="C27" s="192" t="n"/>
      <c r="D27" s="192" t="n"/>
      <c r="E27" s="192" t="n"/>
    </row>
    <row r="28" ht="11.25" customFormat="1" customHeight="1" s="192">
      <c r="A28" s="192" t="n"/>
      <c r="B28" s="192" t="n"/>
      <c r="C28" s="192" t="n"/>
      <c r="D28" s="192" t="n"/>
      <c r="E28" s="192" t="n"/>
    </row>
    <row r="29" ht="11.25" customFormat="1" customHeight="1" s="192">
      <c r="A29" s="192" t="n"/>
      <c r="B29" s="192" t="n"/>
      <c r="C29" s="192" t="n"/>
      <c r="D29" s="192" t="n"/>
      <c r="E29" s="192" t="n"/>
    </row>
    <row r="30" ht="11.25" customFormat="1" customHeight="1" s="192">
      <c r="A30" s="192" t="n"/>
      <c r="B30" s="192" t="n"/>
      <c r="C30" s="192" t="n"/>
      <c r="D30" s="192" t="n"/>
      <c r="E30" s="192" t="n"/>
    </row>
    <row r="31" ht="11.25" customFormat="1" customHeight="1" s="192">
      <c r="A31" s="192" t="n"/>
      <c r="B31" s="192" t="n"/>
      <c r="C31" s="192" t="n"/>
      <c r="D31" s="192" t="n"/>
      <c r="E31" s="192" t="n"/>
    </row>
    <row r="32" ht="11.25" customFormat="1" customHeight="1" s="192">
      <c r="A32" s="192" t="n"/>
      <c r="B32" s="192" t="n"/>
      <c r="C32" s="192" t="n"/>
      <c r="D32" s="192" t="n"/>
      <c r="E32" s="192" t="n"/>
    </row>
    <row r="33" ht="11.25" customFormat="1" customHeight="1" s="192">
      <c r="A33" s="192" t="n"/>
      <c r="B33" s="192" t="n"/>
      <c r="C33" s="192" t="n"/>
      <c r="D33" s="192" t="n"/>
      <c r="E33" s="192" t="n"/>
    </row>
    <row r="34" ht="11.25" customFormat="1" customHeight="1" s="192">
      <c r="A34" s="192" t="n"/>
      <c r="B34" s="192" t="n"/>
      <c r="C34" s="192" t="n"/>
      <c r="D34" s="192" t="n"/>
      <c r="E34" s="192" t="n"/>
    </row>
    <row r="35" ht="11.25" customFormat="1" customHeight="1" s="192">
      <c r="A35" s="192" t="n"/>
      <c r="B35" s="192" t="n"/>
      <c r="C35" s="192" t="n"/>
      <c r="D35" s="192" t="n"/>
      <c r="E35" s="192" t="n"/>
    </row>
    <row r="36" ht="11.25" customFormat="1" customHeight="1" s="192">
      <c r="A36" s="192" t="n"/>
      <c r="B36" s="192" t="n"/>
      <c r="C36" s="192" t="n"/>
      <c r="D36" s="192" t="n"/>
      <c r="E36" s="192" t="n"/>
    </row>
    <row r="37" ht="11.25" customFormat="1" customHeight="1" s="192">
      <c r="A37" s="192" t="n"/>
      <c r="B37" s="192" t="n"/>
      <c r="C37" s="192" t="n"/>
      <c r="D37" s="192" t="n"/>
      <c r="E37" s="192" t="n"/>
    </row>
    <row r="38" ht="11.25" customFormat="1" customHeight="1" s="192">
      <c r="A38" s="192" t="n"/>
      <c r="B38" s="192" t="n"/>
      <c r="C38" s="192" t="n"/>
      <c r="D38" s="192" t="n"/>
      <c r="E38" s="192" t="n"/>
    </row>
    <row r="39" ht="11.25" customFormat="1" customHeight="1" s="192">
      <c r="A39" s="192" t="n"/>
      <c r="B39" s="192" t="n"/>
      <c r="C39" s="192" t="n"/>
      <c r="D39" s="192" t="n"/>
      <c r="E39" s="192" t="n"/>
    </row>
    <row r="40" ht="11.25" customFormat="1" customHeight="1" s="192">
      <c r="A40" s="192" t="n"/>
      <c r="B40" s="192" t="n"/>
      <c r="C40" s="192" t="n"/>
      <c r="D40" s="192" t="n"/>
      <c r="E40" s="192" t="n"/>
    </row>
    <row r="41" ht="11.25" customFormat="1" customHeight="1" s="192">
      <c r="A41" s="192" t="n"/>
      <c r="B41" s="192" t="n"/>
      <c r="C41" s="192" t="n"/>
      <c r="D41" s="192" t="n"/>
      <c r="E41" s="192" t="n"/>
    </row>
    <row r="42" ht="11.25" customFormat="1" customHeight="1" s="192">
      <c r="A42" s="192" t="n"/>
      <c r="B42" s="192" t="n"/>
      <c r="C42" s="192" t="n"/>
      <c r="D42" s="192" t="n"/>
      <c r="E42" s="192" t="n"/>
    </row>
    <row r="43" ht="11.25" customFormat="1" customHeight="1" s="192">
      <c r="A43" s="192" t="n"/>
      <c r="B43" s="192" t="n"/>
      <c r="C43" s="192" t="n"/>
      <c r="D43" s="192" t="n"/>
      <c r="E43" s="192" t="n"/>
    </row>
    <row r="44" ht="11.25" customFormat="1" customHeight="1" s="192">
      <c r="A44" s="192" t="n"/>
      <c r="B44" s="192" t="n"/>
      <c r="C44" s="192" t="n"/>
      <c r="D44" s="192" t="n"/>
      <c r="E44" s="192" t="n"/>
    </row>
    <row r="45" ht="11.25" customFormat="1" customHeight="1" s="192">
      <c r="A45" s="192" t="n"/>
      <c r="B45" s="192" t="n"/>
      <c r="C45" s="192" t="n"/>
      <c r="D45" s="192" t="n"/>
      <c r="E45" s="192" t="n"/>
    </row>
    <row r="46" ht="11.25" customFormat="1" customHeight="1" s="192">
      <c r="A46" s="192" t="n"/>
      <c r="B46" s="192" t="n"/>
      <c r="C46" s="192" t="n"/>
      <c r="D46" s="192" t="n"/>
      <c r="E46" s="192" t="n"/>
    </row>
    <row r="47" ht="11.25" customFormat="1" customHeight="1" s="192">
      <c r="A47" s="192" t="n"/>
      <c r="B47" s="192" t="n"/>
      <c r="C47" s="192" t="n"/>
      <c r="D47" s="192" t="n"/>
      <c r="E47" s="192" t="n"/>
    </row>
    <row r="48" ht="11.25" customFormat="1" customHeight="1" s="192">
      <c r="A48" s="192" t="n"/>
      <c r="B48" s="192" t="n"/>
      <c r="C48" s="192" t="n"/>
      <c r="D48" s="192" t="n"/>
      <c r="E48" s="192" t="n"/>
    </row>
    <row r="49" ht="11.25" customFormat="1" customHeight="1" s="192">
      <c r="A49" s="192" t="n"/>
      <c r="B49" s="192" t="n"/>
      <c r="C49" s="192" t="n"/>
      <c r="D49" s="192" t="n"/>
      <c r="E49" s="192" t="n"/>
    </row>
    <row r="50" ht="11.25" customFormat="1" customHeight="1" s="192">
      <c r="A50" s="192" t="n"/>
      <c r="B50" s="192" t="n"/>
      <c r="C50" s="192" t="n"/>
      <c r="D50" s="192" t="n"/>
      <c r="E50" s="192" t="n"/>
    </row>
    <row r="51" ht="11.25" customFormat="1" customHeight="1" s="192">
      <c r="A51" s="192" t="n"/>
      <c r="B51" s="192" t="n"/>
      <c r="C51" s="192" t="n"/>
      <c r="D51" s="192" t="n"/>
      <c r="E51" s="192" t="n"/>
    </row>
    <row r="52" ht="11.25" customFormat="1" customHeight="1" s="192">
      <c r="A52" s="192" t="n"/>
      <c r="B52" s="192" t="n"/>
      <c r="C52" s="192" t="n"/>
      <c r="D52" s="192" t="n"/>
      <c r="E52" s="192" t="n"/>
    </row>
    <row r="53" ht="11.25" customFormat="1" customHeight="1" s="192">
      <c r="A53" s="192" t="n"/>
      <c r="B53" s="192" t="n"/>
      <c r="C53" s="192" t="n"/>
      <c r="D53" s="192" t="n"/>
      <c r="E53" s="192" t="n"/>
    </row>
    <row r="54" ht="11.25" customFormat="1" customHeight="1" s="192">
      <c r="A54" s="192" t="n"/>
      <c r="B54" s="192" t="n"/>
      <c r="C54" s="192" t="n"/>
      <c r="D54" s="192" t="n"/>
      <c r="E54" s="192" t="n"/>
    </row>
    <row r="55" ht="11.25" customFormat="1" customHeight="1" s="192">
      <c r="A55" s="192" t="n"/>
      <c r="B55" s="192" t="n"/>
      <c r="C55" s="192" t="n"/>
      <c r="D55" s="192" t="n"/>
      <c r="E55" s="192" t="n"/>
    </row>
    <row r="56" ht="11.25" customFormat="1" customHeight="1" s="192">
      <c r="A56" s="192" t="n"/>
      <c r="B56" s="192" t="n"/>
      <c r="C56" s="192" t="n"/>
      <c r="D56" s="192" t="n"/>
      <c r="E56" s="192" t="n"/>
    </row>
    <row r="57" ht="11.25" customFormat="1" customHeight="1" s="192">
      <c r="A57" s="192" t="n"/>
      <c r="B57" s="192" t="n"/>
      <c r="C57" s="192" t="n"/>
      <c r="D57" s="192" t="n"/>
      <c r="E57" s="192" t="n"/>
    </row>
    <row r="58" ht="11.25" customFormat="1" customHeight="1" s="192">
      <c r="A58" s="192" t="n"/>
      <c r="B58" s="192" t="n"/>
      <c r="C58" s="192" t="n"/>
      <c r="D58" s="192" t="n"/>
      <c r="E58" s="192" t="n"/>
    </row>
    <row r="59" ht="11.25" customFormat="1" customHeight="1" s="192">
      <c r="A59" s="192" t="n"/>
      <c r="B59" s="192" t="n"/>
      <c r="C59" s="192" t="n"/>
      <c r="D59" s="192" t="n"/>
      <c r="E59" s="192" t="n"/>
    </row>
    <row r="60" ht="11.25" customFormat="1" customHeight="1" s="192">
      <c r="A60" s="192" t="n"/>
      <c r="B60" s="192" t="n"/>
      <c r="C60" s="192" t="n"/>
      <c r="D60" s="192" t="n"/>
      <c r="E60" s="192" t="n"/>
    </row>
    <row r="61" ht="11.25" customFormat="1" customHeight="1" s="192">
      <c r="A61" s="192" t="n"/>
      <c r="B61" s="192" t="n"/>
      <c r="C61" s="192" t="n"/>
      <c r="D61" s="192" t="n"/>
      <c r="E61" s="192" t="n"/>
    </row>
    <row r="62" ht="11.25" customFormat="1" customHeight="1" s="192">
      <c r="A62" s="192" t="n"/>
      <c r="B62" s="192" t="n"/>
      <c r="C62" s="192" t="n"/>
      <c r="D62" s="192" t="n"/>
      <c r="E62" s="192" t="n"/>
    </row>
    <row r="63" ht="11.25" customFormat="1" customHeight="1" s="192">
      <c r="A63" s="192" t="n"/>
      <c r="B63" s="192" t="n"/>
      <c r="C63" s="192" t="n"/>
      <c r="D63" s="192" t="n"/>
      <c r="E63" s="192" t="n"/>
    </row>
    <row r="64" ht="11.25" customFormat="1" customHeight="1" s="192">
      <c r="A64" s="192" t="n"/>
      <c r="B64" s="192" t="n"/>
      <c r="C64" s="192" t="n"/>
      <c r="D64" s="192" t="n"/>
      <c r="E64" s="192" t="n"/>
    </row>
    <row r="65" ht="11.25" customFormat="1" customHeight="1" s="192">
      <c r="A65" s="192" t="n"/>
      <c r="B65" s="192" t="n"/>
      <c r="C65" s="192" t="n"/>
      <c r="D65" s="192" t="n"/>
      <c r="E65" s="192" t="n"/>
    </row>
    <row r="66" ht="11.25" customFormat="1" customHeight="1" s="192">
      <c r="A66" s="192" t="n"/>
      <c r="B66" s="192" t="n"/>
      <c r="C66" s="192" t="n"/>
      <c r="D66" s="192" t="n"/>
      <c r="E66" s="192" t="n"/>
    </row>
    <row r="67" ht="11.25" customFormat="1" customHeight="1" s="192">
      <c r="A67" s="192" t="n"/>
      <c r="B67" s="192" t="n"/>
      <c r="C67" s="192" t="n"/>
      <c r="D67" s="192" t="n"/>
      <c r="E67" s="192" t="n"/>
    </row>
    <row r="68" ht="11.25" customFormat="1" customHeight="1" s="192">
      <c r="A68" s="192" t="n"/>
      <c r="B68" s="192" t="n"/>
      <c r="C68" s="192" t="n"/>
      <c r="D68" s="192" t="n"/>
      <c r="E68" s="192" t="n"/>
    </row>
    <row r="69" ht="11.25" customFormat="1" customHeight="1" s="192">
      <c r="A69" s="192" t="n"/>
      <c r="B69" s="192" t="n"/>
      <c r="C69" s="192" t="n"/>
      <c r="D69" s="192" t="n"/>
      <c r="E69" s="192" t="n"/>
    </row>
    <row r="70" ht="11.25" customFormat="1" customHeight="1" s="192">
      <c r="A70" s="192" t="n"/>
      <c r="B70" s="192" t="n"/>
      <c r="C70" s="192" t="n"/>
      <c r="D70" s="192" t="n"/>
      <c r="E70" s="192" t="n"/>
    </row>
    <row r="71" ht="11.25" customFormat="1" customHeight="1" s="192">
      <c r="A71" s="192" t="n"/>
      <c r="B71" s="192" t="n"/>
      <c r="C71" s="192" t="n"/>
      <c r="D71" s="192" t="n"/>
      <c r="E71" s="192" t="n"/>
    </row>
    <row r="72" ht="11.25" customFormat="1" customHeight="1" s="192">
      <c r="A72" s="192" t="n"/>
      <c r="B72" s="192" t="n"/>
      <c r="C72" s="192" t="n"/>
      <c r="D72" s="192" t="n"/>
      <c r="E72" s="192" t="n"/>
    </row>
    <row r="73" ht="11.25" customFormat="1" customHeight="1" s="192">
      <c r="A73" s="192" t="n"/>
      <c r="B73" s="192" t="n"/>
      <c r="C73" s="192" t="n"/>
      <c r="D73" s="192" t="n"/>
      <c r="E73" s="192" t="n"/>
    </row>
    <row r="74" ht="11.25" customFormat="1" customHeight="1" s="192">
      <c r="A74" s="192" t="n"/>
      <c r="B74" s="192" t="n"/>
      <c r="C74" s="192" t="n"/>
      <c r="D74" s="192" t="n"/>
      <c r="E74" s="192" t="n"/>
    </row>
    <row r="75" ht="11.25" customFormat="1" customHeight="1" s="192">
      <c r="A75" s="192" t="n"/>
      <c r="B75" s="192" t="n"/>
      <c r="C75" s="192" t="n"/>
      <c r="D75" s="192" t="n"/>
      <c r="E75" s="192" t="n"/>
    </row>
    <row r="76" ht="11.25" customFormat="1" customHeight="1" s="192">
      <c r="A76" s="192" t="n"/>
      <c r="B76" s="192" t="n"/>
      <c r="C76" s="192" t="n"/>
      <c r="D76" s="192" t="n"/>
      <c r="E76" s="192" t="n"/>
    </row>
    <row r="77" ht="11.25" customFormat="1" customHeight="1" s="192">
      <c r="A77" s="192" t="n"/>
      <c r="B77" s="192" t="n"/>
      <c r="C77" s="192" t="n"/>
      <c r="D77" s="192" t="n"/>
      <c r="E77" s="192" t="n"/>
    </row>
    <row r="78" ht="11.25" customFormat="1" customHeight="1" s="192">
      <c r="A78" s="192" t="n"/>
      <c r="B78" s="192" t="n"/>
      <c r="C78" s="192" t="n"/>
      <c r="D78" s="192" t="n"/>
      <c r="E78" s="192" t="n"/>
    </row>
    <row r="79" ht="11.25" customFormat="1" customHeight="1" s="192">
      <c r="A79" s="192" t="n"/>
      <c r="B79" s="192" t="n"/>
      <c r="C79" s="192" t="n"/>
      <c r="D79" s="192" t="n"/>
      <c r="E79" s="192" t="n"/>
    </row>
    <row r="80" ht="11.25" customFormat="1" customHeight="1" s="192">
      <c r="A80" s="192" t="n"/>
      <c r="B80" s="192" t="n"/>
      <c r="C80" s="192" t="n"/>
      <c r="D80" s="192" t="n"/>
      <c r="E80" s="192" t="n"/>
    </row>
    <row r="81" ht="11.25" customFormat="1" customHeight="1" s="192">
      <c r="A81" s="192" t="n"/>
      <c r="B81" s="192" t="n"/>
      <c r="C81" s="192" t="n"/>
      <c r="D81" s="192" t="n"/>
      <c r="E81" s="192" t="n"/>
    </row>
    <row r="82" ht="11.25" customFormat="1" customHeight="1" s="192">
      <c r="A82" s="192" t="n"/>
      <c r="B82" s="192" t="n"/>
      <c r="C82" s="192" t="n"/>
      <c r="D82" s="192" t="n"/>
      <c r="E82" s="192" t="n"/>
    </row>
    <row r="83" ht="11.25" customFormat="1" customHeight="1" s="192">
      <c r="A83" s="192" t="n"/>
      <c r="B83" s="192" t="n"/>
      <c r="C83" s="192" t="n"/>
      <c r="D83" s="192" t="n"/>
      <c r="E83" s="192" t="n"/>
    </row>
    <row r="84" ht="11.25" customFormat="1" customHeight="1" s="192">
      <c r="A84" s="192" t="n"/>
      <c r="B84" s="192" t="n"/>
      <c r="C84" s="192" t="n"/>
      <c r="D84" s="192" t="n"/>
      <c r="E84" s="192" t="n"/>
    </row>
  </sheetData>
  <mergeCells count="14">
    <mergeCell ref="D6:E6"/>
    <mergeCell ref="B6:C6"/>
    <mergeCell ref="A3:G3"/>
    <mergeCell ref="F5:G5"/>
    <mergeCell ref="A19:E19"/>
    <mergeCell ref="D7:D8"/>
    <mergeCell ref="C7:C8"/>
    <mergeCell ref="G7:G8"/>
    <mergeCell ref="E7:E8"/>
    <mergeCell ref="A4:G4"/>
    <mergeCell ref="F6:G6"/>
    <mergeCell ref="F7:F8"/>
    <mergeCell ref="B7:B8"/>
    <mergeCell ref="A6:A8"/>
  </mergeCells>
  <printOptions gridLinesSet="0"/>
  <pageMargins left="0.7086614173228347" right="0.7086614173228347" top="0.7874015748031497" bottom="0.7874015748031497" header="0.3937007874015748" footer="0.3937007874015748"/>
  <pageSetup orientation="portrait" paperSize="9" scale="88" pageOrder="overThenDown" verticalDpi="300"/>
  <drawing xmlns:r="http://schemas.openxmlformats.org/officeDocument/2006/relationships" r:id="rId1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G74"/>
  <sheetViews>
    <sheetView showGridLines="0" view="pageBreakPreview" zoomScaleNormal="100" workbookViewId="0">
      <selection activeCell="K19" sqref="K19"/>
    </sheetView>
  </sheetViews>
  <sheetFormatPr baseColWidth="8" defaultRowHeight="14.25"/>
  <cols>
    <col width="10.77734375" customWidth="1" style="308" min="1" max="1"/>
    <col width="11.88671875" customWidth="1" style="79" min="2" max="3"/>
    <col width="11.88671875" customWidth="1" style="79" min="4" max="7"/>
    <col width="8.88671875" customWidth="1" style="79" min="8" max="16384"/>
  </cols>
  <sheetData>
    <row r="1" ht="15" customFormat="1" customHeight="1" s="302">
      <c r="A1" s="302" t="inlineStr">
        <is>
          <t>ⅩⅡ. 보건 및 사회보장</t>
        </is>
      </c>
      <c r="B1" s="302" t="n"/>
      <c r="C1" s="302" t="n"/>
      <c r="G1" s="1502" t="inlineStr">
        <is>
          <t>ⅩⅡ. Health and Social Security</t>
        </is>
      </c>
    </row>
    <row r="2" ht="15" customFormat="1" customHeight="1" s="302">
      <c r="A2" s="302" t="n"/>
      <c r="B2" s="302" t="n"/>
      <c r="C2" s="302" t="n"/>
      <c r="G2" s="1502" t="n"/>
    </row>
    <row r="3" ht="24.95" customFormat="1" customHeight="1" s="1424">
      <c r="A3" s="1424" t="inlineStr">
        <is>
          <t>16. 건강보험대상자 진료실적</t>
        </is>
      </c>
    </row>
    <row r="4" ht="24.95" customFormat="1" customHeight="1" s="1425">
      <c r="A4" s="1425" t="inlineStr">
        <is>
          <t>16. Medical Treatment Activities Under the National Health Insurance</t>
        </is>
      </c>
    </row>
    <row r="5" ht="15" customFormat="1" customHeight="1" s="16" thickBot="1">
      <c r="A5" s="303" t="inlineStr">
        <is>
          <t>단위 : 건, 일, 천원</t>
        </is>
      </c>
      <c r="G5" s="304" t="inlineStr">
        <is>
          <t>Unit : case, day, thousand won</t>
        </is>
      </c>
    </row>
    <row r="6" ht="17.1" customFormat="1" customHeight="1" s="16">
      <c r="A6" s="2323" t="inlineStr">
        <is>
          <t>연 별
Year</t>
        </is>
      </c>
      <c r="B6" s="1429" t="inlineStr">
        <is>
          <t>지급건수
Benefits granted</t>
        </is>
      </c>
      <c r="C6" s="1432" t="inlineStr">
        <is>
          <t>일수
Days</t>
        </is>
      </c>
      <c r="D6" s="2056" t="n"/>
      <c r="E6" s="1432" t="inlineStr">
        <is>
          <t>진료비
Medical expenses</t>
        </is>
      </c>
      <c r="F6" s="2181" t="n"/>
      <c r="G6" s="2056" t="n"/>
    </row>
    <row r="7" ht="17.1" customFormat="1" customHeight="1" s="16">
      <c r="A7" s="2060" t="n"/>
      <c r="B7" s="2119" t="n"/>
      <c r="C7" s="2063" t="n"/>
      <c r="D7" s="2062" t="n"/>
      <c r="E7" s="2063" t="n"/>
      <c r="F7" s="2061" t="n"/>
      <c r="G7" s="2062" t="n"/>
    </row>
    <row r="8" ht="24.75" customFormat="1" customHeight="1" s="16">
      <c r="A8" s="2060" t="n"/>
      <c r="B8" s="2119" t="n"/>
      <c r="C8" s="1433" t="inlineStr">
        <is>
          <t>내원
Visit days</t>
        </is>
      </c>
      <c r="D8" s="1433" t="inlineStr">
        <is>
          <t>진료
Medical
treatment</t>
        </is>
      </c>
      <c r="E8" s="1438" t="n"/>
      <c r="F8" s="1433" t="inlineStr">
        <is>
          <t>공단부담
Covered by NHIS</t>
        </is>
      </c>
      <c r="G8" s="1436" t="inlineStr">
        <is>
          <t>본인부담
Covered by the patient</t>
        </is>
      </c>
    </row>
    <row r="9" ht="24.75" customFormat="1" customHeight="1" s="16">
      <c r="A9" s="2060" t="n"/>
      <c r="B9" s="2119" t="n"/>
      <c r="C9" s="2064" t="n"/>
      <c r="D9" s="2064" t="n"/>
      <c r="E9" s="2064" t="n"/>
      <c r="F9" s="2064" t="n"/>
      <c r="G9" s="2102" t="n"/>
    </row>
    <row r="10" ht="24.75" customFormat="1" customHeight="1" s="16">
      <c r="A10" s="2068" t="n"/>
      <c r="B10" s="2120" t="n"/>
      <c r="C10" s="2069" t="n"/>
      <c r="D10" s="2069" t="n"/>
      <c r="E10" s="2069" t="n"/>
      <c r="F10" s="2069" t="n"/>
      <c r="G10" s="2063" t="n"/>
    </row>
    <row r="11" ht="21" customFormat="1" customHeight="1" s="817">
      <c r="A11" s="815" t="inlineStr">
        <is>
          <t>2020</t>
        </is>
      </c>
      <c r="B11" s="2324" t="n">
        <v>931949</v>
      </c>
      <c r="C11" s="2324" t="n">
        <v>1072602</v>
      </c>
      <c r="D11" s="2324" t="n">
        <v>8571848</v>
      </c>
      <c r="E11" s="2324" t="n">
        <v>73958173</v>
      </c>
      <c r="F11" s="2324" t="n">
        <v>56037499</v>
      </c>
      <c r="G11" s="2324" t="n">
        <v>17920674</v>
      </c>
    </row>
    <row r="12" ht="21" customFormat="1" customHeight="1" s="817">
      <c r="A12" s="18" t="inlineStr">
        <is>
          <t>2021</t>
        </is>
      </c>
      <c r="B12" s="2325" t="n">
        <v>905082</v>
      </c>
      <c r="C12" s="2325" t="n">
        <v>1039199</v>
      </c>
      <c r="D12" s="2325" t="n">
        <v>8895723</v>
      </c>
      <c r="E12" s="2325" t="n">
        <v>78235004</v>
      </c>
      <c r="F12" s="2325" t="n">
        <v>59241771</v>
      </c>
      <c r="G12" s="2325" t="n">
        <v>18993233</v>
      </c>
    </row>
    <row r="13" ht="21" customFormat="1" customHeight="1" s="817">
      <c r="A13" s="18" t="inlineStr">
        <is>
          <t>2022</t>
        </is>
      </c>
      <c r="B13" s="2325" t="n">
        <v>974728</v>
      </c>
      <c r="C13" s="2325" t="n">
        <v>1118651</v>
      </c>
      <c r="D13" s="2325" t="n">
        <v>9356490</v>
      </c>
      <c r="E13" s="2325" t="n">
        <v>84703429</v>
      </c>
      <c r="F13" s="2325" t="n">
        <v>63756600</v>
      </c>
      <c r="G13" s="2325" t="n">
        <v>20946829</v>
      </c>
    </row>
    <row r="14" ht="21" customFormat="1" customHeight="1" s="817">
      <c r="A14" s="18" t="inlineStr">
        <is>
          <t>2023</t>
        </is>
      </c>
      <c r="B14" s="2325" t="n">
        <v>995102</v>
      </c>
      <c r="C14" s="2325" t="n">
        <v>1132833</v>
      </c>
      <c r="D14" s="2325" t="n">
        <v>9750583</v>
      </c>
      <c r="E14" s="2325" t="n">
        <v>90721594</v>
      </c>
      <c r="F14" s="2325" t="n">
        <v>68838769</v>
      </c>
      <c r="G14" s="2325" t="n">
        <v>21882825</v>
      </c>
    </row>
    <row r="15" ht="21" customFormat="1" customHeight="1" s="817">
      <c r="A15" s="46" t="inlineStr">
        <is>
          <t>2024</t>
        </is>
      </c>
      <c r="B15" s="2326">
        <f>SUM(B17:B19)</f>
        <v/>
      </c>
      <c r="C15" s="2326">
        <f>SUM(C17:C19)</f>
        <v/>
      </c>
      <c r="D15" s="2326">
        <f>SUM(D17:D19)</f>
        <v/>
      </c>
      <c r="E15" s="2326">
        <f>SUM(E17:E19)</f>
        <v/>
      </c>
      <c r="F15" s="2326">
        <f>SUM(F17:F19)</f>
        <v/>
      </c>
      <c r="G15" s="2326">
        <f>SUM(G17:G19)</f>
        <v/>
      </c>
    </row>
    <row r="16" ht="36.75" customFormat="1" customHeight="1" s="817">
      <c r="A16" s="46" t="n"/>
      <c r="B16" s="60" t="n"/>
      <c r="C16" s="137" t="n"/>
      <c r="D16" s="60" t="n"/>
      <c r="E16" s="2327" t="n"/>
      <c r="F16" s="60" t="n"/>
      <c r="G16" s="60" t="n"/>
    </row>
    <row r="17" ht="36.75" customFormat="1" customHeight="1" s="817">
      <c r="A17" s="2328" t="inlineStr">
        <is>
          <t>입 원
Inpatient</t>
        </is>
      </c>
      <c r="B17" s="2329" t="n">
        <v>14147</v>
      </c>
      <c r="C17" s="2329" t="n">
        <v>144654</v>
      </c>
      <c r="D17" s="2329" t="n">
        <v>212601</v>
      </c>
      <c r="E17" s="2325">
        <f>SUM(F17:G17)</f>
        <v/>
      </c>
      <c r="F17" s="2329" t="n">
        <v>28964983</v>
      </c>
      <c r="G17" s="2329" t="n">
        <v>7024172</v>
      </c>
    </row>
    <row r="18" ht="36.75" customFormat="1" customHeight="1" s="817">
      <c r="A18" s="2328" t="inlineStr">
        <is>
          <t>외 래
Outpatient</t>
        </is>
      </c>
      <c r="B18" s="2329" t="n">
        <v>625629</v>
      </c>
      <c r="C18" s="2329" t="n">
        <v>625629</v>
      </c>
      <c r="D18" s="2329" t="n">
        <v>1253244</v>
      </c>
      <c r="E18" s="2325">
        <f>SUM(F18:G18)</f>
        <v/>
      </c>
      <c r="F18" s="2329" t="n">
        <v>24882835</v>
      </c>
      <c r="G18" s="2329" t="n">
        <v>9767001</v>
      </c>
    </row>
    <row r="19" ht="36.75" customFormat="1" customHeight="1" s="817" thickBot="1">
      <c r="A19" s="2328" t="inlineStr">
        <is>
          <t>약 국
Pharmacy</t>
        </is>
      </c>
      <c r="B19" s="2329" t="n">
        <v>361163</v>
      </c>
      <c r="C19" s="2330" t="n">
        <v>361163</v>
      </c>
      <c r="D19" s="2329" t="n">
        <v>8617713</v>
      </c>
      <c r="E19" s="2325">
        <f>SUM(F19:G19)</f>
        <v/>
      </c>
      <c r="F19" s="2329" t="n">
        <v>14765475</v>
      </c>
      <c r="G19" s="2329" t="n">
        <v>5416194</v>
      </c>
    </row>
    <row r="20" ht="15" customFormat="1" customHeight="1" s="15">
      <c r="A20" s="128" t="inlineStr">
        <is>
          <t xml:space="preserve">자료 : 국민건강보험공단 </t>
        </is>
      </c>
      <c r="B20" s="128" t="n"/>
      <c r="C20" s="2080" t="n"/>
      <c r="D20" s="128" t="n"/>
      <c r="E20" s="128" t="n"/>
      <c r="F20" s="2331" t="n"/>
      <c r="G20" s="2332" t="n"/>
    </row>
    <row r="21" ht="15" customFormat="1" customHeight="1" s="16">
      <c r="A21" s="303" t="inlineStr">
        <is>
          <t>주 : 약국의 처방조제 내원일수는 합계의 내원일수에서 제외함.</t>
        </is>
      </c>
      <c r="B21" s="16" t="n"/>
      <c r="C21" s="16" t="n"/>
    </row>
    <row r="22" ht="15" customFormat="1" customHeight="1" s="16">
      <c r="A22" s="303" t="n"/>
      <c r="B22" s="16" t="n"/>
      <c r="C22" s="16" t="n"/>
    </row>
    <row r="23" ht="15" customFormat="1" customHeight="1" s="16">
      <c r="A23" s="16" t="n"/>
      <c r="B23" s="16" t="n"/>
      <c r="C23" s="16" t="n"/>
    </row>
    <row r="24" ht="15" customFormat="1" customHeight="1" s="16">
      <c r="A24" s="16" t="n"/>
      <c r="B24" s="16" t="n"/>
      <c r="C24" s="16" t="n"/>
    </row>
    <row r="25" ht="15" customFormat="1" customHeight="1" s="16">
      <c r="A25" s="16" t="n"/>
      <c r="B25" s="16" t="n"/>
      <c r="C25" s="16" t="n"/>
    </row>
    <row r="26" ht="15" customFormat="1" customHeight="1" s="16">
      <c r="A26" s="16" t="n"/>
      <c r="B26" s="16" t="n"/>
      <c r="C26" s="16" t="n"/>
    </row>
    <row r="27" ht="11.25" customFormat="1" customHeight="1" s="16">
      <c r="A27" s="16" t="n"/>
      <c r="B27" s="16" t="n"/>
      <c r="C27" s="16" t="n"/>
    </row>
    <row r="28" ht="11.25" customFormat="1" customHeight="1" s="16">
      <c r="A28" s="16" t="n"/>
      <c r="B28" s="16" t="n"/>
      <c r="C28" s="16" t="n"/>
    </row>
    <row r="29" ht="11.25" customFormat="1" customHeight="1" s="16">
      <c r="A29" s="16" t="n"/>
      <c r="B29" s="16" t="n"/>
      <c r="C29" s="16" t="n"/>
    </row>
    <row r="30" ht="11.25" customFormat="1" customHeight="1" s="16">
      <c r="A30" s="16" t="n"/>
      <c r="B30" s="16" t="n"/>
      <c r="C30" s="16" t="n"/>
    </row>
    <row r="31" ht="11.25" customFormat="1" customHeight="1" s="16">
      <c r="A31" s="16" t="n"/>
      <c r="B31" s="16" t="n"/>
      <c r="C31" s="16" t="n"/>
    </row>
    <row r="32" ht="11.25" customFormat="1" customHeight="1" s="16">
      <c r="A32" s="16" t="n"/>
      <c r="B32" s="16" t="n"/>
      <c r="C32" s="16" t="n"/>
    </row>
    <row r="33" ht="11.25" customFormat="1" customHeight="1" s="16">
      <c r="A33" s="16" t="n"/>
      <c r="B33" s="16" t="n"/>
      <c r="C33" s="16" t="n"/>
    </row>
    <row r="34" ht="11.25" customFormat="1" customHeight="1" s="16">
      <c r="A34" s="16" t="n"/>
      <c r="B34" s="16" t="n"/>
      <c r="C34" s="16" t="n"/>
    </row>
    <row r="35" ht="11.25" customFormat="1" customHeight="1" s="16">
      <c r="A35" s="16" t="n"/>
      <c r="B35" s="16" t="n"/>
      <c r="C35" s="16" t="n"/>
    </row>
    <row r="36" ht="11.25" customFormat="1" customHeight="1" s="16">
      <c r="A36" s="16" t="n"/>
      <c r="B36" s="16" t="n"/>
      <c r="C36" s="16" t="n"/>
    </row>
    <row r="37" ht="11.25" customFormat="1" customHeight="1" s="16">
      <c r="A37" s="16" t="n"/>
      <c r="B37" s="16" t="n"/>
      <c r="C37" s="16" t="n"/>
    </row>
    <row r="38" ht="11.25" customFormat="1" customHeight="1" s="16">
      <c r="A38" s="16" t="n"/>
      <c r="B38" s="16" t="n"/>
      <c r="C38" s="16" t="n"/>
    </row>
    <row r="39" ht="11.25" customFormat="1" customHeight="1" s="16">
      <c r="A39" s="16" t="n"/>
      <c r="B39" s="16" t="n"/>
      <c r="C39" s="16" t="n"/>
    </row>
    <row r="40" ht="11.25" customFormat="1" customHeight="1" s="16">
      <c r="A40" s="16" t="n"/>
      <c r="B40" s="16" t="n"/>
      <c r="C40" s="16" t="n"/>
    </row>
    <row r="41" ht="11.25" customFormat="1" customHeight="1" s="16">
      <c r="A41" s="16" t="n"/>
      <c r="B41" s="16" t="n"/>
      <c r="C41" s="16" t="n"/>
    </row>
    <row r="42" ht="11.25" customFormat="1" customHeight="1" s="16">
      <c r="A42" s="16" t="n"/>
      <c r="B42" s="16" t="n"/>
      <c r="C42" s="16" t="n"/>
    </row>
    <row r="43" ht="11.25" customFormat="1" customHeight="1" s="16">
      <c r="A43" s="16" t="n"/>
      <c r="B43" s="16" t="n"/>
      <c r="C43" s="16" t="n"/>
    </row>
    <row r="44" ht="11.25" customFormat="1" customHeight="1" s="16">
      <c r="A44" s="16" t="n"/>
      <c r="B44" s="16" t="n"/>
      <c r="C44" s="16" t="n"/>
    </row>
    <row r="45" ht="11.25" customFormat="1" customHeight="1" s="16">
      <c r="A45" s="16" t="n"/>
      <c r="B45" s="16" t="n"/>
      <c r="C45" s="16" t="n"/>
    </row>
    <row r="46" ht="11.25" customFormat="1" customHeight="1" s="16">
      <c r="A46" s="16" t="n"/>
      <c r="B46" s="16" t="n"/>
      <c r="C46" s="16" t="n"/>
    </row>
    <row r="47" ht="11.25" customFormat="1" customHeight="1" s="16">
      <c r="A47" s="16" t="n"/>
      <c r="B47" s="16" t="n"/>
      <c r="C47" s="16" t="n"/>
    </row>
    <row r="48" ht="11.25" customFormat="1" customHeight="1" s="16">
      <c r="A48" s="16" t="n"/>
      <c r="B48" s="16" t="n"/>
      <c r="C48" s="16" t="n"/>
    </row>
    <row r="49" ht="11.25" customFormat="1" customHeight="1" s="16">
      <c r="A49" s="16" t="n"/>
      <c r="B49" s="16" t="n"/>
      <c r="C49" s="16" t="n"/>
    </row>
    <row r="50" ht="11.25" customFormat="1" customHeight="1" s="16">
      <c r="A50" s="16" t="n"/>
      <c r="B50" s="16" t="n"/>
      <c r="C50" s="16" t="n"/>
    </row>
    <row r="51" ht="11.25" customFormat="1" customHeight="1" s="16">
      <c r="A51" s="16" t="n"/>
      <c r="B51" s="16" t="n"/>
      <c r="C51" s="16" t="n"/>
    </row>
    <row r="52" ht="11.25" customFormat="1" customHeight="1" s="16">
      <c r="A52" s="16" t="n"/>
      <c r="B52" s="16" t="n"/>
      <c r="C52" s="16" t="n"/>
    </row>
    <row r="53" ht="11.25" customFormat="1" customHeight="1" s="16">
      <c r="A53" s="16" t="n"/>
      <c r="B53" s="16" t="n"/>
      <c r="C53" s="16" t="n"/>
    </row>
    <row r="54" ht="11.25" customFormat="1" customHeight="1" s="16">
      <c r="A54" s="16" t="n"/>
      <c r="B54" s="16" t="n"/>
      <c r="C54" s="16" t="n"/>
    </row>
    <row r="55" ht="11.25" customFormat="1" customHeight="1" s="16">
      <c r="A55" s="16" t="n"/>
      <c r="B55" s="16" t="n"/>
      <c r="C55" s="16" t="n"/>
    </row>
    <row r="56" ht="11.25" customFormat="1" customHeight="1" s="16">
      <c r="A56" s="16" t="n"/>
      <c r="B56" s="16" t="n"/>
      <c r="C56" s="16" t="n"/>
    </row>
    <row r="57" ht="11.25" customFormat="1" customHeight="1" s="16">
      <c r="A57" s="16" t="n"/>
      <c r="B57" s="16" t="n"/>
      <c r="C57" s="16" t="n"/>
    </row>
    <row r="58" ht="11.25" customFormat="1" customHeight="1" s="16">
      <c r="A58" s="16" t="n"/>
      <c r="B58" s="16" t="n"/>
      <c r="C58" s="16" t="n"/>
    </row>
    <row r="59" ht="11.25" customFormat="1" customHeight="1" s="16">
      <c r="A59" s="16" t="n"/>
      <c r="B59" s="16" t="n"/>
      <c r="C59" s="16" t="n"/>
    </row>
    <row r="60" ht="11.25" customFormat="1" customHeight="1" s="16">
      <c r="A60" s="16" t="n"/>
      <c r="B60" s="16" t="n"/>
      <c r="C60" s="16" t="n"/>
    </row>
    <row r="61" ht="11.25" customFormat="1" customHeight="1" s="16">
      <c r="A61" s="16" t="n"/>
      <c r="B61" s="16" t="n"/>
      <c r="C61" s="16" t="n"/>
    </row>
    <row r="62" ht="11.25" customFormat="1" customHeight="1" s="16">
      <c r="A62" s="16" t="n"/>
      <c r="B62" s="16" t="n"/>
      <c r="C62" s="16" t="n"/>
    </row>
    <row r="63" ht="11.25" customFormat="1" customHeight="1" s="16">
      <c r="A63" s="16" t="n"/>
      <c r="B63" s="16" t="n"/>
      <c r="C63" s="16" t="n"/>
    </row>
    <row r="64" ht="11.25" customFormat="1" customHeight="1" s="16">
      <c r="A64" s="16" t="n"/>
      <c r="B64" s="16" t="n"/>
      <c r="C64" s="16" t="n"/>
    </row>
    <row r="65" ht="11.25" customFormat="1" customHeight="1" s="16">
      <c r="A65" s="16" t="n"/>
      <c r="B65" s="16" t="n"/>
      <c r="C65" s="16" t="n"/>
    </row>
    <row r="66" ht="11.25" customFormat="1" customHeight="1" s="16">
      <c r="A66" s="16" t="n"/>
      <c r="B66" s="16" t="n"/>
      <c r="C66" s="16" t="n"/>
    </row>
    <row r="67" ht="11.25" customFormat="1" customHeight="1" s="16">
      <c r="A67" s="16" t="n"/>
      <c r="B67" s="16" t="n"/>
      <c r="C67" s="16" t="n"/>
    </row>
    <row r="68" ht="11.25" customFormat="1" customHeight="1" s="16">
      <c r="A68" s="16" t="n"/>
      <c r="B68" s="16" t="n"/>
      <c r="C68" s="16" t="n"/>
    </row>
    <row r="69" ht="11.25" customFormat="1" customHeight="1" s="16">
      <c r="A69" s="16" t="n"/>
      <c r="B69" s="16" t="n"/>
      <c r="C69" s="16" t="n"/>
    </row>
    <row r="70" ht="11.25" customFormat="1" customHeight="1" s="16">
      <c r="A70" s="16" t="n"/>
      <c r="B70" s="16" t="n"/>
      <c r="C70" s="16" t="n"/>
    </row>
    <row r="71" ht="11.25" customFormat="1" customHeight="1" s="16">
      <c r="A71" s="16" t="n"/>
      <c r="B71" s="16" t="n"/>
      <c r="C71" s="16" t="n"/>
    </row>
    <row r="72" ht="11.25" customFormat="1" customHeight="1" s="16">
      <c r="A72" s="16" t="n"/>
      <c r="B72" s="16" t="n"/>
      <c r="C72" s="16" t="n"/>
    </row>
    <row r="73" ht="11.25" customFormat="1" customHeight="1" s="16">
      <c r="A73" s="16" t="n"/>
      <c r="B73" s="16" t="n"/>
      <c r="C73" s="16" t="n"/>
    </row>
    <row r="74" ht="11.25" customFormat="1" customHeight="1" s="16">
      <c r="A74" s="16" t="n"/>
      <c r="B74" s="16" t="n"/>
      <c r="C74" s="16" t="n"/>
    </row>
  </sheetData>
  <mergeCells count="11">
    <mergeCell ref="E6:G7"/>
    <mergeCell ref="E8:E10"/>
    <mergeCell ref="C6:D7"/>
    <mergeCell ref="A3:G3"/>
    <mergeCell ref="A4:G4"/>
    <mergeCell ref="B6:B10"/>
    <mergeCell ref="D8:D10"/>
    <mergeCell ref="C8:C10"/>
    <mergeCell ref="G8:G10"/>
    <mergeCell ref="F8:F10"/>
    <mergeCell ref="A6:A10"/>
  </mergeCells>
  <pageMargins left="0.7086614173228347" right="0.7086614173228347" top="0.7874015748031497" bottom="0.7874015748031497" header="0.3937007874015748" footer="0.3937007874015748"/>
  <pageSetup orientation="portrait" paperSize="9" scale="88" pageOrder="overThenDown" verticalDpi="300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16"/>
  <sheetViews>
    <sheetView showGridLines="0" view="pageBreakPreview" zoomScaleNormal="100" zoomScaleSheetLayoutView="100" workbookViewId="0">
      <selection activeCell="J17" sqref="J17"/>
    </sheetView>
  </sheetViews>
  <sheetFormatPr baseColWidth="8" defaultRowHeight="12"/>
  <cols>
    <col width="6.33203125" customWidth="1" style="320" min="1" max="1"/>
    <col width="10.44140625" customWidth="1" style="320" min="2" max="2"/>
    <col width="7.5546875" customWidth="1" style="320" min="3" max="5"/>
    <col width="9.77734375" customWidth="1" style="320" min="6" max="7"/>
    <col width="11.88671875" customWidth="1" style="320" min="8" max="8"/>
    <col width="10.5546875" customWidth="1" style="320" min="9" max="9"/>
    <col width="12.21875" customWidth="1" style="320" min="10" max="10"/>
    <col width="8.88671875" customWidth="1" style="320" min="11" max="16384"/>
  </cols>
  <sheetData>
    <row r="1" ht="15" customFormat="1" customHeight="1" s="34">
      <c r="A1" s="34" t="inlineStr">
        <is>
          <t>ⅩⅡ. 보건 및 사회보장</t>
        </is>
      </c>
      <c r="J1" s="1502" t="inlineStr">
        <is>
          <t>ⅩⅡ. Health and Social Security</t>
        </is>
      </c>
    </row>
    <row r="2" ht="15" customFormat="1" customHeight="1" s="34">
      <c r="J2" s="1502" t="n"/>
    </row>
    <row r="3" ht="24.95" customFormat="1" customHeight="1" s="317">
      <c r="A3" s="1440" t="inlineStr">
        <is>
          <t>17. 국민연금 가입자</t>
        </is>
      </c>
    </row>
    <row r="4" ht="24.95" customFormat="1" customHeight="1" s="317">
      <c r="A4" s="1440" t="inlineStr">
        <is>
          <t>17. National Pension Insurants by Insurance Type</t>
        </is>
      </c>
    </row>
    <row r="5" ht="15" customFormat="1" customHeight="1" s="320" thickBot="1">
      <c r="A5" s="309" t="inlineStr">
        <is>
          <t>단위 : 개소, 명</t>
        </is>
      </c>
      <c r="B5" s="309" t="n"/>
      <c r="C5" s="310" t="n"/>
      <c r="D5" s="310" t="n"/>
      <c r="E5" s="310" t="n"/>
      <c r="F5" s="310" t="n"/>
      <c r="G5" s="310" t="n"/>
      <c r="H5" s="310" t="n"/>
      <c r="I5" s="310" t="n"/>
      <c r="J5" s="311" t="inlineStr">
        <is>
          <t>Unit : number, person</t>
        </is>
      </c>
    </row>
    <row r="6" ht="23.25" customFormat="1" customHeight="1" s="320">
      <c r="A6" s="2333" t="inlineStr">
        <is>
          <t>연 별
Year</t>
        </is>
      </c>
      <c r="B6" s="2055" t="n"/>
      <c r="C6" s="2334" t="inlineStr">
        <is>
          <t>총가입자수
Total Insurants</t>
        </is>
      </c>
      <c r="D6" s="2181" t="n"/>
      <c r="E6" s="2056" t="n"/>
      <c r="F6" s="1450" t="inlineStr">
        <is>
          <t>사업장가입자
Insurants in workplaces</t>
        </is>
      </c>
      <c r="G6" s="2056" t="n"/>
      <c r="H6" s="1450" t="inlineStr">
        <is>
          <t>지역가입자
Insured persons in rural areas</t>
        </is>
      </c>
      <c r="I6" s="1450" t="inlineStr">
        <is>
          <t>임의가입자
Voluntarily Insured persons</t>
        </is>
      </c>
      <c r="J6" s="1453" t="inlineStr">
        <is>
          <t>임의계속가입자
Voluntarily &amp; continuously Insured persons</t>
        </is>
      </c>
    </row>
    <row r="7" ht="23.25" customFormat="1" customHeight="1" s="320">
      <c r="B7" s="2060" t="n"/>
      <c r="C7" s="2066" t="n"/>
      <c r="E7" s="2086" t="n"/>
      <c r="F7" s="2063" t="n"/>
      <c r="G7" s="2062" t="n"/>
      <c r="H7" s="2064" t="n"/>
      <c r="I7" s="2064" t="n"/>
      <c r="J7" s="2102" t="n"/>
    </row>
    <row r="8" ht="23.25" customFormat="1" customHeight="1" s="320">
      <c r="B8" s="2060" t="n"/>
      <c r="C8" s="195" t="n"/>
      <c r="D8" s="1452" t="inlineStr">
        <is>
          <t>남
Male</t>
        </is>
      </c>
      <c r="E8" s="1452" t="inlineStr">
        <is>
          <t>여
Female</t>
        </is>
      </c>
      <c r="F8" s="1451" t="inlineStr">
        <is>
          <t>사업장
Workplaces</t>
        </is>
      </c>
      <c r="G8" s="1451" t="inlineStr">
        <is>
          <t>가입자
Insurants</t>
        </is>
      </c>
      <c r="H8" s="2064" t="n"/>
      <c r="I8" s="2064" t="n"/>
      <c r="J8" s="2102" t="n"/>
    </row>
    <row r="9" ht="23.25" customFormat="1" customHeight="1" s="320">
      <c r="A9" s="2067" t="n"/>
      <c r="B9" s="2068" t="n"/>
      <c r="C9" s="196" t="n"/>
      <c r="D9" s="2070" t="n"/>
      <c r="E9" s="2070" t="n"/>
      <c r="F9" s="2069" t="n"/>
      <c r="G9" s="2069" t="n"/>
      <c r="H9" s="2069" t="n"/>
      <c r="I9" s="2069" t="n"/>
      <c r="J9" s="2063" t="n"/>
    </row>
    <row r="10" ht="27" customFormat="1" customHeight="1" s="801">
      <c r="A10" s="1462" t="n">
        <v>2020</v>
      </c>
      <c r="B10" s="2060" t="n"/>
      <c r="C10" s="2335" t="n">
        <v>15605</v>
      </c>
      <c r="D10" s="2335" t="n">
        <v>9732</v>
      </c>
      <c r="E10" s="2335" t="n">
        <v>5873</v>
      </c>
      <c r="F10" s="2335" t="n">
        <v>2188</v>
      </c>
      <c r="G10" s="2335" t="n">
        <v>10674</v>
      </c>
      <c r="H10" s="2335" t="n">
        <v>4396</v>
      </c>
      <c r="I10" s="2335" t="n">
        <v>66</v>
      </c>
      <c r="J10" s="2335" t="n">
        <v>469</v>
      </c>
    </row>
    <row r="11" ht="27" customFormat="1" customHeight="1" s="801">
      <c r="A11" s="1462" t="n">
        <v>2021</v>
      </c>
      <c r="B11" s="2060" t="n"/>
      <c r="C11" s="2335" t="n">
        <v>15608</v>
      </c>
      <c r="D11" s="2335" t="n">
        <v>9823</v>
      </c>
      <c r="E11" s="2335" t="n">
        <v>5785</v>
      </c>
      <c r="F11" s="2335" t="n">
        <v>2323</v>
      </c>
      <c r="G11" s="2335" t="n">
        <v>10716</v>
      </c>
      <c r="H11" s="2335" t="n">
        <v>4318</v>
      </c>
      <c r="I11" s="2335" t="n">
        <v>65</v>
      </c>
      <c r="J11" s="2335" t="n">
        <v>509</v>
      </c>
    </row>
    <row r="12" ht="27" customFormat="1" customHeight="1" s="801">
      <c r="A12" s="1462" t="n">
        <v>2022</v>
      </c>
      <c r="B12" s="2060" t="n"/>
      <c r="C12" s="2335" t="n">
        <v>15370</v>
      </c>
      <c r="D12" s="2335" t="n">
        <v>9628</v>
      </c>
      <c r="E12" s="2335" t="n">
        <v>5742</v>
      </c>
      <c r="F12" s="2335" t="n">
        <v>2377</v>
      </c>
      <c r="G12" s="2335" t="n">
        <v>10889</v>
      </c>
      <c r="H12" s="2335" t="n">
        <v>3959</v>
      </c>
      <c r="I12" s="2335" t="n">
        <v>63</v>
      </c>
      <c r="J12" s="2335" t="n">
        <v>459</v>
      </c>
    </row>
    <row r="13" ht="27" customFormat="1" customHeight="1" s="801">
      <c r="A13" s="1462" t="n">
        <v>2023</v>
      </c>
      <c r="B13" s="2060" t="n"/>
      <c r="C13" s="2335" t="n">
        <v>14979</v>
      </c>
      <c r="D13" s="2335" t="n">
        <v>9423</v>
      </c>
      <c r="E13" s="2335" t="n">
        <v>5556</v>
      </c>
      <c r="F13" s="2335" t="n">
        <v>2558</v>
      </c>
      <c r="G13" s="2335" t="n">
        <v>10770</v>
      </c>
      <c r="H13" s="2335" t="n">
        <v>3657</v>
      </c>
      <c r="I13" s="2335" t="n">
        <v>57</v>
      </c>
      <c r="J13" s="2335" t="n">
        <v>495</v>
      </c>
    </row>
    <row r="14" ht="27" customFormat="1" customHeight="1" s="34" thickBot="1">
      <c r="A14" s="1044" t="n">
        <v>2024</v>
      </c>
      <c r="B14" s="2060" t="n"/>
      <c r="C14" s="2336" t="n">
        <v>14614</v>
      </c>
      <c r="D14" s="2336" t="n">
        <v>9214</v>
      </c>
      <c r="E14" s="2336" t="n">
        <v>5400</v>
      </c>
      <c r="F14" s="2336" t="n">
        <v>2456</v>
      </c>
      <c r="G14" s="2336" t="n">
        <v>10593</v>
      </c>
      <c r="H14" s="2336" t="n">
        <v>3534</v>
      </c>
      <c r="I14" s="2336" t="n">
        <v>61</v>
      </c>
      <c r="J14" s="2336" t="n">
        <v>426</v>
      </c>
    </row>
    <row r="15" ht="30" customFormat="1" customHeight="1" s="34">
      <c r="A15" s="1458" t="inlineStr">
        <is>
          <t>자료 : 국민연금공단, 2014년 부터 양식변경 남여구분 항목 추가</t>
        </is>
      </c>
      <c r="B15" s="2181" t="n"/>
      <c r="C15" s="2181" t="n"/>
      <c r="D15" s="2181" t="n"/>
      <c r="E15" s="2181" t="n"/>
      <c r="F15" s="2181" t="n"/>
      <c r="G15" s="2181" t="n"/>
      <c r="H15" s="2181" t="n"/>
      <c r="I15" s="2181" t="n"/>
      <c r="J15" s="2181" t="n"/>
    </row>
    <row r="16" ht="39" customFormat="1" customHeight="1" s="34">
      <c r="A16" s="34" t="n"/>
      <c r="B16" s="34" t="n"/>
    </row>
    <row r="17" ht="39" customHeight="1"/>
    <row r="18" ht="39" customHeight="1"/>
    <row r="19" ht="39" customHeight="1"/>
    <row r="20" ht="39" customHeight="1"/>
    <row r="21" ht="15" customHeight="1"/>
  </sheetData>
  <mergeCells count="18">
    <mergeCell ref="C6:E7"/>
    <mergeCell ref="E8:E9"/>
    <mergeCell ref="A6:B9"/>
    <mergeCell ref="F8:F9"/>
    <mergeCell ref="G8:G9"/>
    <mergeCell ref="A11:B11"/>
    <mergeCell ref="A10:B10"/>
    <mergeCell ref="A3:J3"/>
    <mergeCell ref="D8:D9"/>
    <mergeCell ref="A15:J15"/>
    <mergeCell ref="A14:B14"/>
    <mergeCell ref="A13:B13"/>
    <mergeCell ref="A4:J4"/>
    <mergeCell ref="F6:G7"/>
    <mergeCell ref="H6:H9"/>
    <mergeCell ref="J6:J9"/>
    <mergeCell ref="I6:I9"/>
    <mergeCell ref="A12:B12"/>
  </mergeCells>
  <pageMargins left="0.77" right="0.7" top="0.984251968503937" bottom="0.984251968503937" header="0.5118110236220472" footer="0.5118110236220472"/>
  <pageSetup orientation="portrait" paperSize="9" scale="80" horizontalDpi="300" verticalDpi="300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X20"/>
  <sheetViews>
    <sheetView showGridLines="0" view="pageBreakPreview" zoomScaleNormal="80" workbookViewId="0">
      <selection activeCell="A16" sqref="A16:IV16"/>
    </sheetView>
  </sheetViews>
  <sheetFormatPr baseColWidth="8" defaultRowHeight="13.5"/>
  <cols>
    <col width="7.77734375" customWidth="1" style="466" min="1" max="1"/>
    <col width="9.77734375" customWidth="1" style="466" min="2" max="2"/>
    <col width="10.77734375" customWidth="1" style="466" min="3" max="3"/>
    <col width="9.77734375" customWidth="1" style="466" min="4" max="4"/>
    <col width="8.77734375" customWidth="1" style="466" min="5" max="5"/>
    <col width="9.77734375" customWidth="1" style="466" min="6" max="6"/>
    <col width="8.77734375" customWidth="1" style="466" min="7" max="7"/>
    <col width="9.77734375" customWidth="1" style="466" min="8" max="8"/>
    <col width="8.77734375" customWidth="1" style="466" min="9" max="9"/>
    <col width="9.77734375" customWidth="1" style="466" min="10" max="10"/>
    <col width="8.77734375" customWidth="1" style="466" min="11" max="11"/>
    <col width="9.77734375" customWidth="1" style="466" min="12" max="12"/>
    <col width="8.77734375" customWidth="1" style="466" min="13" max="13"/>
    <col width="9.77734375" customWidth="1" style="466" min="14" max="14"/>
    <col width="8.77734375" customWidth="1" style="466" min="15" max="15"/>
    <col width="9.77734375" customWidth="1" style="466" min="16" max="16"/>
    <col width="8.77734375" customWidth="1" style="466" min="17" max="17"/>
    <col width="9.77734375" customWidth="1" style="466" min="18" max="18"/>
    <col width="8.77734375" customWidth="1" style="466" min="19" max="19"/>
    <col width="9.77734375" customWidth="1" style="466" min="20" max="20"/>
    <col width="8.77734375" customWidth="1" style="466" min="21" max="21"/>
    <col width="9.77734375" customWidth="1" style="466" min="22" max="22"/>
    <col width="8.77734375" customWidth="1" style="466" min="23" max="23"/>
    <col width="7.77734375" customWidth="1" style="466" min="24" max="24"/>
    <col width="8.88671875" customWidth="1" style="466" min="25" max="16384"/>
  </cols>
  <sheetData>
    <row r="1" ht="15" customFormat="1" customHeight="1" s="34">
      <c r="A1" s="34" t="inlineStr">
        <is>
          <t>ⅩⅡ. 보건 및 사회보장</t>
        </is>
      </c>
      <c r="B1" s="34" t="n"/>
      <c r="C1" s="34" t="n"/>
      <c r="D1" s="34" t="n"/>
      <c r="E1" s="34" t="n"/>
      <c r="F1" s="34" t="n"/>
      <c r="G1" s="34" t="n"/>
      <c r="H1" s="34" t="n"/>
      <c r="I1" s="34" t="n"/>
      <c r="J1" s="34" t="n"/>
      <c r="K1" s="34" t="n"/>
      <c r="L1" s="34" t="n"/>
      <c r="M1" s="34" t="n"/>
      <c r="X1" s="1502" t="inlineStr">
        <is>
          <t>ⅩⅡ. Health and Social Security</t>
        </is>
      </c>
    </row>
    <row r="2" ht="15" customFormat="1" customHeight="1" s="34">
      <c r="A2" s="34" t="n"/>
      <c r="B2" s="34" t="n"/>
      <c r="C2" s="34" t="n"/>
      <c r="D2" s="34" t="n"/>
      <c r="E2" s="34" t="n"/>
      <c r="F2" s="34" t="n"/>
      <c r="G2" s="34" t="n"/>
      <c r="H2" s="34" t="n"/>
      <c r="I2" s="34" t="n"/>
      <c r="J2" s="34" t="n"/>
      <c r="K2" s="34" t="n"/>
      <c r="L2" s="34" t="n"/>
      <c r="M2" s="34" t="n"/>
      <c r="X2" s="1502" t="n"/>
    </row>
    <row r="3" ht="25.15" customFormat="1" customHeight="1" s="317">
      <c r="A3" s="1836" t="inlineStr">
        <is>
          <t>18. 국민연금 급여 지급현황</t>
        </is>
      </c>
    </row>
    <row r="4" ht="25.15" customFormat="1" customHeight="1" s="317">
      <c r="A4" s="1397" t="inlineStr">
        <is>
          <t>18. Cases and Benefits in National Pension by Benefit Type</t>
        </is>
      </c>
    </row>
    <row r="5" ht="15" customFormat="1" customHeight="1" s="312" thickBot="1">
      <c r="A5" s="1496" t="inlineStr">
        <is>
          <t>단위 : 명, 천원</t>
        </is>
      </c>
      <c r="H5" s="1463" t="n"/>
      <c r="J5" s="1463" t="n"/>
      <c r="K5" s="1463" t="n"/>
      <c r="L5" s="1463" t="n"/>
      <c r="M5" s="1463" t="n"/>
      <c r="V5" s="314" t="n"/>
      <c r="W5" s="314" t="n"/>
      <c r="X5" s="518" t="inlineStr">
        <is>
          <t>Unit : person, 1,000 won</t>
        </is>
      </c>
    </row>
    <row r="6" ht="17.25" customFormat="1" customHeight="1" s="315">
      <c r="A6" s="1766" t="inlineStr">
        <is>
          <t>연 별</t>
        </is>
      </c>
      <c r="B6" s="1651" t="inlineStr">
        <is>
          <t>계
Total</t>
        </is>
      </c>
      <c r="C6" s="2056" t="n"/>
      <c r="D6" s="1652" t="inlineStr">
        <is>
          <t>연 금 Pension</t>
        </is>
      </c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2098" t="n"/>
      <c r="N6" s="2098" t="n"/>
      <c r="O6" s="2098" t="n"/>
      <c r="P6" s="2098" t="n"/>
      <c r="Q6" s="2085" t="n"/>
      <c r="R6" s="1470" t="inlineStr">
        <is>
          <t xml:space="preserve">일시금 A lump sum allowance </t>
        </is>
      </c>
      <c r="S6" s="2098" t="n"/>
      <c r="T6" s="2098" t="n"/>
      <c r="U6" s="2098" t="n"/>
      <c r="V6" s="2098" t="n"/>
      <c r="W6" s="2085" t="n"/>
      <c r="X6" s="1766" t="inlineStr">
        <is>
          <t>Year</t>
        </is>
      </c>
    </row>
    <row r="7" ht="17.25" customFormat="1" customHeight="1" s="315">
      <c r="B7" s="2066" t="n"/>
      <c r="C7" s="2086" t="n"/>
      <c r="D7" s="1469" t="inlineStr">
        <is>
          <t>노령연금 Old-age Pension</t>
        </is>
      </c>
      <c r="E7" s="2117" t="n"/>
      <c r="F7" s="2117" t="n"/>
      <c r="G7" s="2117" t="n"/>
      <c r="H7" s="2117" t="n"/>
      <c r="I7" s="2117" t="n"/>
      <c r="J7" s="2117" t="n"/>
      <c r="K7" s="2117" t="n"/>
      <c r="L7" s="2117" t="n"/>
      <c r="M7" s="2118" t="n"/>
      <c r="N7" s="1661" t="inlineStr">
        <is>
          <t>장애연금
Disability Pension</t>
        </is>
      </c>
      <c r="O7" s="2139" t="n"/>
      <c r="P7" s="1474" t="inlineStr">
        <is>
          <t>유족연금
Survivor Pension</t>
        </is>
      </c>
      <c r="Q7" s="2139" t="n"/>
      <c r="R7" s="1661" t="inlineStr">
        <is>
          <t>장 애
Disability Lump-sum compensation</t>
        </is>
      </c>
      <c r="S7" s="2139" t="n"/>
      <c r="T7" s="1474" t="inlineStr">
        <is>
          <t>반 환
Lump-sum refund</t>
        </is>
      </c>
      <c r="U7" s="2139" t="n"/>
      <c r="V7" s="1474" t="inlineStr">
        <is>
          <t>사 망
Lump-sum death payment</t>
        </is>
      </c>
      <c r="W7" s="2139" t="n"/>
    </row>
    <row r="8" ht="35.1" customFormat="1" customHeight="1" s="315">
      <c r="B8" s="2072" t="n"/>
      <c r="C8" s="2062" t="n"/>
      <c r="D8" s="1469" t="inlineStr">
        <is>
          <t>특례 Special</t>
        </is>
      </c>
      <c r="E8" s="2118" t="n"/>
      <c r="F8" s="1474" t="inlineStr">
        <is>
          <t>노령연금 20년 이상
Old-age pension
(over 20 years)</t>
        </is>
      </c>
      <c r="G8" s="2118" t="n"/>
      <c r="H8" s="1661" t="inlineStr">
        <is>
          <t>노령연금
(10년 이상~20년 미만)</t>
        </is>
      </c>
      <c r="I8" s="2118" t="n"/>
      <c r="J8" s="1972" t="inlineStr">
        <is>
          <t>조기 Early</t>
        </is>
      </c>
      <c r="K8" s="2118" t="n"/>
      <c r="L8" s="1469" t="inlineStr">
        <is>
          <t>분할 divided</t>
        </is>
      </c>
      <c r="M8" s="2118" t="n"/>
      <c r="N8" s="2061" t="n"/>
      <c r="O8" s="2062" t="n"/>
      <c r="P8" s="2063" t="n"/>
      <c r="Q8" s="2062" t="n"/>
      <c r="R8" s="2061" t="n"/>
      <c r="S8" s="2062" t="n"/>
      <c r="T8" s="2063" t="n"/>
      <c r="U8" s="2062" t="n"/>
      <c r="V8" s="2063" t="n"/>
      <c r="W8" s="2062" t="n"/>
    </row>
    <row r="9" ht="17.25" customFormat="1" customHeight="1" s="315">
      <c r="B9" s="1477" t="inlineStr">
        <is>
          <t>수급자수
No. of beneficiaries</t>
        </is>
      </c>
      <c r="C9" s="1474" t="inlineStr">
        <is>
          <t>금액
Amount</t>
        </is>
      </c>
      <c r="D9" s="1474" t="inlineStr">
        <is>
          <t>수급자수
No. of beneficiaries</t>
        </is>
      </c>
      <c r="E9" s="1474" t="inlineStr">
        <is>
          <t>금액
Amount</t>
        </is>
      </c>
      <c r="F9" s="1661" t="inlineStr">
        <is>
          <t>수급자수
No. of beneficiaries</t>
        </is>
      </c>
      <c r="G9" s="1674" t="inlineStr">
        <is>
          <t>금액
Amount</t>
        </is>
      </c>
      <c r="H9" s="1474" t="inlineStr">
        <is>
          <t>수급자수
No. of beneficiaries</t>
        </is>
      </c>
      <c r="I9" s="1474" t="inlineStr">
        <is>
          <t>금액
Amount</t>
        </is>
      </c>
      <c r="J9" s="1661" t="inlineStr">
        <is>
          <t>수급자수
No. of beneficiaries</t>
        </is>
      </c>
      <c r="K9" s="1674" t="inlineStr">
        <is>
          <t>금액
Amount</t>
        </is>
      </c>
      <c r="L9" s="1474" t="inlineStr">
        <is>
          <t>수급자수
No. of beneficiaries</t>
        </is>
      </c>
      <c r="M9" s="1674" t="inlineStr">
        <is>
          <t>금액
Amount</t>
        </is>
      </c>
      <c r="N9" s="1474" t="inlineStr">
        <is>
          <t>수급자수
No. of beneficiaries</t>
        </is>
      </c>
      <c r="O9" s="1674" t="inlineStr">
        <is>
          <t>금액
Amount</t>
        </is>
      </c>
      <c r="P9" s="1474" t="inlineStr">
        <is>
          <t>수급자수
No. of beneficiaries</t>
        </is>
      </c>
      <c r="Q9" s="1474" t="inlineStr">
        <is>
          <t>금액
Amount</t>
        </is>
      </c>
      <c r="R9" s="1661" t="inlineStr">
        <is>
          <t>수급자수
No. of beneficiaries</t>
        </is>
      </c>
      <c r="S9" s="1674" t="inlineStr">
        <is>
          <t>금액
Amount</t>
        </is>
      </c>
      <c r="T9" s="1474" t="inlineStr">
        <is>
          <t>수급자수
No. of beneficiaries</t>
        </is>
      </c>
      <c r="U9" s="1674" t="inlineStr">
        <is>
          <t>금액
Amount</t>
        </is>
      </c>
      <c r="V9" s="1474" t="inlineStr">
        <is>
          <t>수급자수
No. of beneficiaries</t>
        </is>
      </c>
      <c r="W9" s="1486" t="inlineStr">
        <is>
          <t>금액
Amount</t>
        </is>
      </c>
    </row>
    <row r="10" ht="17.25" customFormat="1" customHeight="1" s="315">
      <c r="B10" s="2119" t="n"/>
      <c r="C10" s="2064" t="n"/>
      <c r="D10" s="2064" t="n"/>
      <c r="E10" s="2064" t="n"/>
      <c r="F10" s="2086" t="n"/>
      <c r="G10" s="2102" t="n"/>
      <c r="H10" s="2064" t="n"/>
      <c r="I10" s="2064" t="n"/>
      <c r="J10" s="2086" t="n"/>
      <c r="K10" s="2102" t="n"/>
      <c r="L10" s="2064" t="n"/>
      <c r="M10" s="2102" t="n"/>
      <c r="N10" s="2064" t="n"/>
      <c r="O10" s="2102" t="n"/>
      <c r="P10" s="2064" t="n"/>
      <c r="Q10" s="2064" t="n"/>
      <c r="R10" s="2086" t="n"/>
      <c r="S10" s="2102" t="n"/>
      <c r="T10" s="2064" t="n"/>
      <c r="U10" s="2102" t="n"/>
      <c r="V10" s="2064" t="n"/>
      <c r="W10" s="2065" t="n"/>
    </row>
    <row r="11" ht="17.25" customFormat="1" customHeight="1" s="315">
      <c r="A11" s="2061" t="n"/>
      <c r="B11" s="2120" t="n"/>
      <c r="C11" s="2069" t="n"/>
      <c r="D11" s="2069" t="n"/>
      <c r="E11" s="2069" t="n"/>
      <c r="F11" s="2062" t="n"/>
      <c r="G11" s="2063" t="n"/>
      <c r="H11" s="2069" t="n"/>
      <c r="I11" s="2069" t="n"/>
      <c r="J11" s="2062" t="n"/>
      <c r="K11" s="2063" t="n"/>
      <c r="L11" s="2069" t="n"/>
      <c r="M11" s="2063" t="n"/>
      <c r="N11" s="2069" t="n"/>
      <c r="O11" s="2063" t="n"/>
      <c r="P11" s="2069" t="n"/>
      <c r="Q11" s="2069" t="n"/>
      <c r="R11" s="2062" t="n"/>
      <c r="S11" s="2063" t="n"/>
      <c r="T11" s="2069" t="n"/>
      <c r="U11" s="2063" t="n"/>
      <c r="V11" s="2069" t="n"/>
      <c r="W11" s="2197" t="n"/>
      <c r="X11" s="2061" t="n"/>
    </row>
    <row r="12" ht="54" customFormat="1" customHeight="1" s="825">
      <c r="A12" s="809" t="n">
        <v>2020</v>
      </c>
      <c r="B12" s="2337" t="n">
        <v>6740</v>
      </c>
      <c r="C12" s="2338" t="n">
        <v>25316942</v>
      </c>
      <c r="D12" s="2304" t="n">
        <v>2332</v>
      </c>
      <c r="E12" s="2304" t="n">
        <v>6016387</v>
      </c>
      <c r="F12" s="2303" t="n">
        <v>449</v>
      </c>
      <c r="G12" s="2339" t="n">
        <v>3602169</v>
      </c>
      <c r="H12" s="2303" t="n">
        <v>1674</v>
      </c>
      <c r="I12" s="2303" t="n">
        <v>7071119</v>
      </c>
      <c r="J12" s="2304" t="n">
        <v>738</v>
      </c>
      <c r="K12" s="2304" t="n">
        <v>3815154</v>
      </c>
      <c r="L12" s="2304" t="n">
        <v>27</v>
      </c>
      <c r="M12" s="2304" t="n">
        <v>46115</v>
      </c>
      <c r="N12" s="2304" t="n">
        <v>77</v>
      </c>
      <c r="O12" s="2304" t="n">
        <v>377719</v>
      </c>
      <c r="P12" s="2304" t="n">
        <v>1196</v>
      </c>
      <c r="Q12" s="2340" t="n">
        <v>2867861</v>
      </c>
      <c r="R12" s="2304" t="n">
        <v>0</v>
      </c>
      <c r="S12" s="2341" t="n">
        <v>0</v>
      </c>
      <c r="T12" s="2341" t="n">
        <v>232</v>
      </c>
      <c r="U12" s="2341" t="n">
        <v>1491207</v>
      </c>
      <c r="V12" s="2341" t="n">
        <v>15</v>
      </c>
      <c r="W12" s="2342" t="n">
        <v>29211</v>
      </c>
      <c r="X12" s="808" t="n">
        <v>2020</v>
      </c>
    </row>
    <row r="13" ht="54" customFormat="1" customHeight="1" s="828">
      <c r="A13" s="826" t="n">
        <v>2021</v>
      </c>
      <c r="B13" s="2343">
        <f>SUM(D13,F13,H13,J13,L13,N13,P13,R13,T13,V13)</f>
        <v/>
      </c>
      <c r="C13" s="2343">
        <f>SUM(E13,G13,I13,K13,M13,O13,Q13,S13,U13,W13)</f>
        <v/>
      </c>
      <c r="D13" s="2304" t="n">
        <v>2242</v>
      </c>
      <c r="E13" s="2304" t="n">
        <v>5809711.65</v>
      </c>
      <c r="F13" s="2303" t="n">
        <v>616</v>
      </c>
      <c r="G13" s="2339" t="n">
        <v>5084963.09</v>
      </c>
      <c r="H13" s="2303" t="n">
        <v>1920</v>
      </c>
      <c r="I13" s="2303" t="n">
        <v>8147916.51</v>
      </c>
      <c r="J13" s="2304" t="n">
        <v>784</v>
      </c>
      <c r="K13" s="2304" t="n">
        <v>4255428.24</v>
      </c>
      <c r="L13" s="2304" t="n">
        <v>35</v>
      </c>
      <c r="M13" s="2304" t="n">
        <v>61649.5</v>
      </c>
      <c r="N13" s="2304" t="n">
        <v>80</v>
      </c>
      <c r="O13" s="2304" t="n">
        <v>390869.84</v>
      </c>
      <c r="P13" s="2304" t="n">
        <v>1248</v>
      </c>
      <c r="Q13" s="2340" t="n">
        <v>3064948.13</v>
      </c>
      <c r="R13" s="2304" t="n">
        <v>2</v>
      </c>
      <c r="S13" s="2341" t="n">
        <v>26220.46</v>
      </c>
      <c r="T13" s="2341" t="n">
        <v>204</v>
      </c>
      <c r="U13" s="2341" t="n">
        <v>1160364.23</v>
      </c>
      <c r="V13" s="2341" t="n">
        <v>13</v>
      </c>
      <c r="W13" s="2342" t="n">
        <v>86153.63</v>
      </c>
      <c r="X13" s="809" t="n">
        <v>2021</v>
      </c>
    </row>
    <row r="14" ht="54" customFormat="1" customHeight="1" s="837">
      <c r="A14" s="829" t="n">
        <v>2022</v>
      </c>
      <c r="B14" s="2337">
        <f>SUM(D14,F14,H14,J14,L14,N14,P14,R14,T14,V14)</f>
        <v/>
      </c>
      <c r="C14" s="2343">
        <f>SUM(E14,G14,I14,K14,M14,O14,Q14,S14,U14,W14)</f>
        <v/>
      </c>
      <c r="D14" s="2344" t="n">
        <v>2134</v>
      </c>
      <c r="E14" s="2344" t="n">
        <v>5648253</v>
      </c>
      <c r="F14" s="2345" t="n">
        <v>796</v>
      </c>
      <c r="G14" s="2346" t="n">
        <v>7204734</v>
      </c>
      <c r="H14" s="2345" t="n">
        <v>2177</v>
      </c>
      <c r="I14" s="2345" t="n">
        <v>9413032</v>
      </c>
      <c r="J14" s="2344" t="n">
        <v>850</v>
      </c>
      <c r="K14" s="2344" t="n">
        <v>4784994</v>
      </c>
      <c r="L14" s="2344" t="n">
        <v>43</v>
      </c>
      <c r="M14" s="2344" t="n">
        <v>76580</v>
      </c>
      <c r="N14" s="2344" t="n">
        <v>81</v>
      </c>
      <c r="O14" s="2344" t="n">
        <v>411540</v>
      </c>
      <c r="P14" s="2344" t="n">
        <v>1346</v>
      </c>
      <c r="Q14" s="2347" t="n">
        <v>3347382</v>
      </c>
      <c r="R14" s="2344" t="n">
        <v>0</v>
      </c>
      <c r="S14" s="2348" t="n">
        <v>0</v>
      </c>
      <c r="T14" s="2348" t="n">
        <v>267</v>
      </c>
      <c r="U14" s="2348" t="n">
        <v>1723084</v>
      </c>
      <c r="V14" s="2348" t="n">
        <v>8</v>
      </c>
      <c r="W14" s="2349" t="n">
        <v>23363</v>
      </c>
      <c r="X14" s="836" t="n">
        <v>2022</v>
      </c>
    </row>
    <row r="15" ht="54" customFormat="1" customHeight="1" s="837">
      <c r="A15" s="829" t="n">
        <v>2023</v>
      </c>
      <c r="B15" s="2337">
        <f>SUM(D15,F15,H15,J15,L15,N15,P15,R15,T15,V15)</f>
        <v/>
      </c>
      <c r="C15" s="2343">
        <f>SUM(E15,G15,I15,K15,M15,O15,Q15,S15,U15,W15)</f>
        <v/>
      </c>
      <c r="D15" s="2344" t="n">
        <v>2008</v>
      </c>
      <c r="E15" s="2344" t="n">
        <v>5664375</v>
      </c>
      <c r="F15" s="2345" t="n">
        <v>837</v>
      </c>
      <c r="G15" s="2346" t="n">
        <v>8777553</v>
      </c>
      <c r="H15" s="2345" t="n">
        <v>2291</v>
      </c>
      <c r="I15" s="2345" t="n">
        <v>10661696</v>
      </c>
      <c r="J15" s="2344" t="n">
        <v>986</v>
      </c>
      <c r="K15" s="2344" t="n">
        <v>6100585</v>
      </c>
      <c r="L15" s="2344" t="n">
        <v>48</v>
      </c>
      <c r="M15" s="2344" t="n">
        <v>92149</v>
      </c>
      <c r="N15" s="2344" t="n">
        <v>78</v>
      </c>
      <c r="O15" s="2344" t="n">
        <v>382892</v>
      </c>
      <c r="P15" s="2344" t="n">
        <v>1426</v>
      </c>
      <c r="Q15" s="2347" t="n">
        <v>3831540</v>
      </c>
      <c r="R15" s="2344" t="n">
        <v>3</v>
      </c>
      <c r="S15" s="2348" t="n">
        <v>50859</v>
      </c>
      <c r="T15" s="2348" t="n">
        <v>241</v>
      </c>
      <c r="U15" s="2348" t="n">
        <v>1607370</v>
      </c>
      <c r="V15" s="2348" t="n">
        <v>14</v>
      </c>
      <c r="W15" s="2349" t="n">
        <v>78877</v>
      </c>
      <c r="X15" s="836" t="n">
        <v>2023</v>
      </c>
    </row>
    <row r="16" ht="54" customFormat="1" customHeight="1" s="600" thickBot="1">
      <c r="A16" s="457" t="n">
        <v>2024</v>
      </c>
      <c r="B16" s="2350">
        <f>SUM(D16,F16,H16,J16,L16,N16,P16,R16,T16,V16)</f>
        <v/>
      </c>
      <c r="C16" s="2351">
        <f>SUM(E16,G16,I16,K16,M16,O16,Q16,S16,U16,W16)</f>
        <v/>
      </c>
      <c r="D16" s="2352" t="n">
        <v>1904</v>
      </c>
      <c r="E16" s="2352" t="n">
        <v>5584839</v>
      </c>
      <c r="F16" s="2353" t="n">
        <v>1002</v>
      </c>
      <c r="G16" s="2354" t="n">
        <v>10267957</v>
      </c>
      <c r="H16" s="2353" t="n">
        <v>2520</v>
      </c>
      <c r="I16" s="2353" t="n">
        <v>11736920</v>
      </c>
      <c r="J16" s="2352" t="n">
        <v>1121</v>
      </c>
      <c r="K16" s="2352" t="n">
        <v>7629407</v>
      </c>
      <c r="L16" s="2352" t="n">
        <v>60</v>
      </c>
      <c r="M16" s="2352" t="n">
        <v>119541</v>
      </c>
      <c r="N16" s="2352" t="n">
        <v>80</v>
      </c>
      <c r="O16" s="2352" t="n">
        <v>433188</v>
      </c>
      <c r="P16" s="2352" t="n">
        <v>1492</v>
      </c>
      <c r="Q16" s="2355" t="n">
        <v>4284811</v>
      </c>
      <c r="R16" s="2352" t="n">
        <v>2</v>
      </c>
      <c r="S16" s="2356" t="n">
        <v>44708</v>
      </c>
      <c r="T16" s="2356" t="n">
        <v>279</v>
      </c>
      <c r="U16" s="2356" t="n">
        <v>1961278</v>
      </c>
      <c r="V16" s="2356" t="n">
        <v>31</v>
      </c>
      <c r="W16" s="2357" t="n">
        <v>72714</v>
      </c>
      <c r="X16" s="463" t="n">
        <v>2024</v>
      </c>
    </row>
    <row r="17" ht="15" customFormat="1" customHeight="1" s="34">
      <c r="A17" s="1997" t="inlineStr">
        <is>
          <t>자료 : 국민연금공단</t>
        </is>
      </c>
      <c r="B17" s="34" t="n"/>
      <c r="C17" s="34" t="n"/>
      <c r="D17" s="34" t="n"/>
      <c r="E17" s="34" t="n"/>
      <c r="F17" s="34" t="n"/>
      <c r="G17" s="34" t="n"/>
      <c r="H17" s="34" t="n"/>
      <c r="I17" s="34" t="n"/>
      <c r="J17" s="34" t="n"/>
      <c r="K17" s="34" t="n"/>
      <c r="L17" s="34" t="n"/>
      <c r="M17" s="34" t="n"/>
    </row>
    <row r="18" ht="15" customFormat="1" customHeight="1" s="34">
      <c r="A18" s="411" t="inlineStr">
        <is>
          <t>주 : 2014년 부터 양식 변경 노령연금 20년 이상과 미만으로 구분 등</t>
        </is>
      </c>
      <c r="B18" s="411" t="n"/>
      <c r="C18" s="411" t="n"/>
      <c r="D18" s="411" t="n"/>
      <c r="E18" s="1645" t="n"/>
      <c r="F18" s="411" t="n"/>
      <c r="G18" s="411" t="n"/>
      <c r="H18" s="411" t="n"/>
      <c r="I18" s="411" t="n"/>
      <c r="J18" s="411" t="n"/>
      <c r="K18" s="411" t="n"/>
      <c r="L18" s="34" t="n"/>
      <c r="M18" s="34" t="n"/>
    </row>
    <row r="19">
      <c r="A19" s="34" t="n"/>
      <c r="B19" s="34" t="n"/>
      <c r="C19" s="34" t="n"/>
      <c r="D19" s="34" t="n"/>
      <c r="E19" s="34" t="n"/>
      <c r="F19" s="34" t="n"/>
      <c r="G19" s="34" t="n"/>
      <c r="H19" s="34" t="n"/>
      <c r="I19" s="34" t="n"/>
      <c r="J19" s="34" t="n"/>
      <c r="K19" s="34" t="n"/>
      <c r="L19" s="34" t="n"/>
      <c r="M19" s="34" t="n"/>
      <c r="N19" s="34" t="n"/>
      <c r="O19" s="34" t="n"/>
      <c r="P19" s="34" t="n"/>
      <c r="Q19" s="34" t="n"/>
      <c r="R19" s="34" t="n"/>
      <c r="S19" s="34" t="n"/>
      <c r="T19" s="34" t="n"/>
      <c r="U19" s="34" t="n"/>
      <c r="V19" s="34" t="n"/>
      <c r="W19" s="34" t="n"/>
      <c r="X19" s="34" t="n"/>
    </row>
    <row r="20">
      <c r="A20" s="34" t="n"/>
      <c r="B20" s="34" t="n"/>
      <c r="C20" s="34" t="n"/>
      <c r="D20" s="34" t="n"/>
      <c r="E20" s="34" t="n"/>
      <c r="F20" s="34" t="n"/>
      <c r="G20" s="34" t="n"/>
      <c r="H20" s="34" t="n"/>
      <c r="I20" s="34" t="n"/>
      <c r="J20" s="34" t="n"/>
      <c r="K20" s="34" t="n"/>
      <c r="L20" s="34" t="n"/>
      <c r="M20" s="34" t="n"/>
      <c r="N20" s="34" t="n"/>
      <c r="O20" s="34" t="n"/>
      <c r="P20" s="34" t="n"/>
      <c r="Q20" s="34" t="n"/>
      <c r="R20" s="34" t="n"/>
      <c r="S20" s="34" t="n"/>
      <c r="T20" s="34" t="n"/>
      <c r="U20" s="34" t="n"/>
      <c r="V20" s="34" t="n"/>
      <c r="W20" s="34" t="n"/>
      <c r="X20" s="34" t="n"/>
    </row>
  </sheetData>
  <mergeCells count="41">
    <mergeCell ref="Q9:Q11"/>
    <mergeCell ref="R6:W6"/>
    <mergeCell ref="S9:S11"/>
    <mergeCell ref="P7:Q8"/>
    <mergeCell ref="W9:W11"/>
    <mergeCell ref="L9:L11"/>
    <mergeCell ref="D9:D11"/>
    <mergeCell ref="N9:N11"/>
    <mergeCell ref="T7:U8"/>
    <mergeCell ref="F9:F11"/>
    <mergeCell ref="R9:R11"/>
    <mergeCell ref="G9:G11"/>
    <mergeCell ref="A3:X3"/>
    <mergeCell ref="V7:W8"/>
    <mergeCell ref="D6:Q6"/>
    <mergeCell ref="A6:A11"/>
    <mergeCell ref="L8:M8"/>
    <mergeCell ref="I9:I11"/>
    <mergeCell ref="K9:K11"/>
    <mergeCell ref="M9:M11"/>
    <mergeCell ref="F8:G8"/>
    <mergeCell ref="O9:O11"/>
    <mergeCell ref="U9:U11"/>
    <mergeCell ref="A4:X4"/>
    <mergeCell ref="N7:O8"/>
    <mergeCell ref="X6:X11"/>
    <mergeCell ref="B6:C8"/>
    <mergeCell ref="P9:P11"/>
    <mergeCell ref="D8:E8"/>
    <mergeCell ref="H9:H11"/>
    <mergeCell ref="T9:T11"/>
    <mergeCell ref="J9:J11"/>
    <mergeCell ref="V9:V11"/>
    <mergeCell ref="R7:S8"/>
    <mergeCell ref="D7:M7"/>
    <mergeCell ref="B9:B11"/>
    <mergeCell ref="H5:I5"/>
    <mergeCell ref="H8:I8"/>
    <mergeCell ref="J8:K8"/>
    <mergeCell ref="C9:C11"/>
    <mergeCell ref="E9:E11"/>
  </mergeCells>
  <pageMargins left="0.5600000000000001" right="0.52" top="1.181102362204725" bottom="0.984251968503937" header="0.9055118110236221" footer="0.7874015748031497"/>
  <pageSetup orientation="portrait" paperSize="9" scale="3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AF19"/>
  <sheetViews>
    <sheetView showGridLines="0" view="pageBreakPreview" zoomScaleNormal="100" zoomScaleSheetLayoutView="100" workbookViewId="0">
      <selection activeCell="I14" sqref="I14"/>
    </sheetView>
  </sheetViews>
  <sheetFormatPr baseColWidth="8" defaultRowHeight="12"/>
  <cols>
    <col width="6.77734375" customWidth="1" style="320" min="1" max="1"/>
    <col width="8.109375" customWidth="1" style="320" min="2" max="2"/>
    <col width="7.33203125" customWidth="1" style="320" min="3" max="4"/>
    <col width="7.88671875" customWidth="1" style="320" min="5" max="5"/>
    <col width="11" customWidth="1" style="320" min="6" max="6"/>
    <col width="10.109375" customWidth="1" style="320" min="7" max="8"/>
    <col width="11.44140625" customWidth="1" style="320" min="9" max="9"/>
    <col width="12" customWidth="1" style="320" min="10" max="15"/>
    <col width="10.88671875" customWidth="1" style="320" min="16" max="29"/>
    <col width="11.77734375" customWidth="1" style="320" min="30" max="30"/>
    <col width="10.88671875" customWidth="1" style="320" min="31" max="31"/>
    <col width="6.77734375" customWidth="1" style="320" min="32" max="32"/>
    <col width="8.88671875" customWidth="1" style="320" min="33" max="16384"/>
  </cols>
  <sheetData>
    <row r="1" ht="15" customFormat="1" customHeight="1" s="34">
      <c r="A1" s="34" t="inlineStr">
        <is>
          <t>ⅩⅡ. 보건 및 사회보장</t>
        </is>
      </c>
      <c r="AF1" s="1502" t="inlineStr">
        <is>
          <t>ⅩⅡ. Health and Social Security</t>
        </is>
      </c>
    </row>
    <row r="2" ht="15" customFormat="1" customHeight="1" s="34">
      <c r="AF2" s="1502" t="n"/>
    </row>
    <row r="3" ht="24.95" customFormat="1" customHeight="1" s="317">
      <c r="A3" s="1836" t="inlineStr">
        <is>
          <t>19. 국가보훈대상자</t>
        </is>
      </c>
    </row>
    <row r="4" ht="24.95" customFormat="1" customHeight="1" s="317">
      <c r="A4" s="1397" t="inlineStr">
        <is>
          <t>19. Number of Patriots and Veterans</t>
        </is>
      </c>
    </row>
    <row r="5" ht="15" customFormat="1" customHeight="1" s="34" thickBot="1">
      <c r="A5" s="290" t="inlineStr">
        <is>
          <t>단위 : 명</t>
        </is>
      </c>
      <c r="B5" s="290" t="n"/>
      <c r="C5" s="290" t="n"/>
      <c r="D5" s="290" t="n"/>
      <c r="E5" s="290" t="n"/>
      <c r="F5" s="290" t="n"/>
      <c r="G5" s="290" t="n"/>
      <c r="H5" s="290" t="n"/>
      <c r="I5" s="290" t="n"/>
      <c r="J5" s="290" t="n"/>
      <c r="K5" s="290" t="n"/>
      <c r="L5" s="290" t="n"/>
      <c r="M5" s="1526" t="n"/>
      <c r="N5" s="290" t="n"/>
      <c r="O5" s="290" t="n"/>
      <c r="P5" s="290" t="n"/>
      <c r="Q5" s="290" t="n"/>
      <c r="R5" s="290" t="n"/>
      <c r="S5" s="290" t="n"/>
      <c r="T5" s="290" t="n"/>
      <c r="U5" s="290" t="n"/>
      <c r="V5" s="290" t="n"/>
      <c r="W5" s="290" t="n"/>
      <c r="X5" s="290" t="n"/>
      <c r="Y5" s="290" t="n"/>
      <c r="Z5" s="1526" t="n"/>
      <c r="AA5" s="2155" t="n"/>
      <c r="AB5" s="1502" t="n"/>
      <c r="AC5" s="1502" t="n"/>
      <c r="AD5" s="1502" t="n"/>
      <c r="AE5" s="1502" t="n"/>
      <c r="AF5" s="518" t="inlineStr">
        <is>
          <t>Unit : person</t>
        </is>
      </c>
    </row>
    <row r="6" ht="25.5" customFormat="1" customHeight="1" s="320">
      <c r="A6" s="1052" t="inlineStr">
        <is>
          <t>연 별</t>
        </is>
      </c>
      <c r="B6" s="1833" t="inlineStr">
        <is>
          <t>합 계
Grand
total</t>
        </is>
      </c>
      <c r="C6" s="1833" t="n"/>
      <c r="D6" s="2056" t="n"/>
      <c r="E6" s="1846" t="inlineStr">
        <is>
          <t>국가유공자 Patriots and veterans</t>
        </is>
      </c>
      <c r="F6" s="2098" t="n"/>
      <c r="G6" s="2098" t="n"/>
      <c r="H6" s="2098" t="n"/>
      <c r="I6" s="2098" t="n"/>
      <c r="J6" s="2098" t="n"/>
      <c r="K6" s="2098" t="n"/>
      <c r="L6" s="2098" t="n"/>
      <c r="M6" s="2085" t="n"/>
      <c r="N6" s="1846" t="inlineStr">
        <is>
          <t xml:space="preserve">유 족 Bereaved families </t>
        </is>
      </c>
      <c r="O6" s="2098" t="n"/>
      <c r="P6" s="2098" t="n"/>
      <c r="Q6" s="2098" t="n"/>
      <c r="R6" s="2098" t="n"/>
      <c r="S6" s="2098" t="n"/>
      <c r="T6" s="2098" t="n"/>
      <c r="U6" s="2098" t="n"/>
      <c r="V6" s="2098" t="n"/>
      <c r="W6" s="2098" t="n"/>
      <c r="X6" s="2085" t="n"/>
      <c r="Y6" s="1533" t="inlineStr">
        <is>
          <t>기타대상자 Others</t>
        </is>
      </c>
      <c r="Z6" s="2098" t="n"/>
      <c r="AA6" s="2098" t="n"/>
      <c r="AB6" s="2098" t="n"/>
      <c r="AC6" s="2098" t="n"/>
      <c r="AD6" s="2098" t="n"/>
      <c r="AE6" s="2116" t="n"/>
      <c r="AF6" s="1523" t="inlineStr">
        <is>
          <t>Year</t>
        </is>
      </c>
    </row>
    <row r="7" ht="24.95" customFormat="1" customHeight="1" s="320">
      <c r="A7" s="2060" t="n"/>
      <c r="B7" s="2086" t="n"/>
      <c r="D7" s="2086" t="n"/>
      <c r="E7" s="1488" t="inlineStr">
        <is>
          <t xml:space="preserve">계
Total
</t>
        </is>
      </c>
      <c r="F7" s="1488" t="inlineStr">
        <is>
          <t xml:space="preserve">애국지사
Independence fighters
</t>
        </is>
      </c>
      <c r="G7" s="1488" t="inlineStr">
        <is>
          <t>전.공상 군경
Veterans &amp; policemen died or disabled on duty</t>
        </is>
      </c>
      <c r="H7" s="1488" t="inlineStr">
        <is>
          <t>무공.보국수훈자
Recipients of the order of military merit or national security merit</t>
        </is>
      </c>
      <c r="I7" s="1488" t="inlineStr">
        <is>
          <t>재일학도의용군인
Student volunteer in japan who participated in the korean war</t>
        </is>
      </c>
      <c r="J7" s="1490" t="inlineStr">
        <is>
          <t>4.19
부상, 공로자
Deceased·wounded activists of the April 19th revolution</t>
        </is>
      </c>
      <c r="K7" s="1488" t="inlineStr">
        <is>
          <t>공상공무원
Public officials disabled on duty</t>
        </is>
      </c>
      <c r="L7" s="2358" t="inlineStr">
        <is>
          <t>참전유공자
Fought in the Korean War and the Vietnam War</t>
        </is>
      </c>
      <c r="M7" s="1488" t="inlineStr">
        <is>
          <t>특별공로자 및
특별공로상이자
People who made outstanding contribution to the nation &amp; Disabled people who made outstanding contribution to the nation</t>
        </is>
      </c>
      <c r="N7" s="1488" t="inlineStr">
        <is>
          <t xml:space="preserve">계
Total
</t>
        </is>
      </c>
      <c r="O7" s="1488" t="inlineStr">
        <is>
          <t>순국.애국지사
Bereaved families of patriots or Independence fighters</t>
        </is>
      </c>
      <c r="P7" s="1490" t="inlineStr">
        <is>
          <t>전몰, 전상, 순직, 공상 군경
Bereaved families of Veterans &amp; policemen died or disabled on duty/in action</t>
        </is>
      </c>
      <c r="Q7" s="2140" t="n"/>
      <c r="R7" s="2140" t="n"/>
      <c r="S7" s="2139" t="n"/>
      <c r="T7" s="1488" t="inlineStr">
        <is>
          <t xml:space="preserve">무공.보국수훈자
Recipients of the order of military merit or national security merit </t>
        </is>
      </c>
      <c r="U7" s="1490" t="inlineStr">
        <is>
          <t>재일학도
의용군인
Student valunteer in japan who participated in the korean war</t>
        </is>
      </c>
      <c r="V7" s="1488" t="inlineStr">
        <is>
          <t>4.19
부상, 공로자
Deceased ·Wounded activists of the April 19th revolution</t>
        </is>
      </c>
      <c r="W7" s="1490" t="inlineStr">
        <is>
          <t>순직공상공무원
Public officals died on duty</t>
        </is>
      </c>
      <c r="X7" s="1488" t="inlineStr">
        <is>
          <t>특별공로 순직자
Deceased special contributors to national and social development</t>
        </is>
      </c>
      <c r="Y7" s="1490" t="inlineStr">
        <is>
          <t>6.18 자유상이자
A veteran who had been living in Japan and who volunteered and participated in the korean war between June 25, 1950 and July 27, 1957</t>
        </is>
      </c>
      <c r="Z7" s="1489" t="inlineStr">
        <is>
          <t>지원대상자
Beneficiaries</t>
        </is>
      </c>
      <c r="AA7" s="1488" t="inlineStr">
        <is>
          <t xml:space="preserve">5.18
민주유공자
 Persons of distinguished services in the Gwangju democratization movement </t>
        </is>
      </c>
      <c r="AB7" s="1489" t="inlineStr">
        <is>
          <t>특수임무수행자
Attendant special mission</t>
        </is>
      </c>
      <c r="AC7" s="2359" t="inlineStr">
        <is>
          <t>고엽제
후유(의)증, 2세
Offspring of Agent Orange victims</t>
        </is>
      </c>
      <c r="AD7" s="2358" t="inlineStr">
        <is>
          <t>중장기복무제대군인
Veterans mid-to long-term service</t>
        </is>
      </c>
      <c r="AE7" s="2360" t="inlineStr">
        <is>
          <t>보훈보상
대상자
Veterans eligible for compensa-tion</t>
        </is>
      </c>
      <c r="AF7" s="2066" t="n"/>
    </row>
    <row r="8" ht="24.95" customFormat="1" customHeight="1" s="320">
      <c r="A8" s="2060" t="n"/>
      <c r="B8" s="2086" t="n"/>
      <c r="C8" s="2061" t="n"/>
      <c r="D8" s="2062" t="n"/>
      <c r="E8" s="2064" t="n"/>
      <c r="F8" s="2064" t="n"/>
      <c r="G8" s="2064" t="n"/>
      <c r="H8" s="2064" t="n"/>
      <c r="I8" s="2064" t="n"/>
      <c r="J8" s="2086" t="n"/>
      <c r="K8" s="2064" t="n"/>
      <c r="L8" s="2164" t="n"/>
      <c r="M8" s="2064" t="n"/>
      <c r="N8" s="2064" t="n"/>
      <c r="O8" s="2064" t="n"/>
      <c r="S8" s="2086" t="n"/>
      <c r="T8" s="2064" t="n"/>
      <c r="U8" s="2086" t="n"/>
      <c r="V8" s="2064" t="n"/>
      <c r="W8" s="2086" t="n"/>
      <c r="X8" s="2064" t="n"/>
      <c r="Y8" s="2086" t="n"/>
      <c r="Z8" s="2064" t="n"/>
      <c r="AA8" s="2064" t="n"/>
      <c r="AB8" s="2064" t="n"/>
      <c r="AC8" s="2225" t="n"/>
      <c r="AD8" s="2164" t="n"/>
      <c r="AE8" s="2226" t="n"/>
      <c r="AF8" s="2066" t="n"/>
    </row>
    <row r="9" ht="24.95" customFormat="1" customHeight="1" s="320">
      <c r="A9" s="2060" t="n"/>
      <c r="B9" s="2086" t="n"/>
      <c r="C9" s="1312" t="inlineStr">
        <is>
          <t>남
Male</t>
        </is>
      </c>
      <c r="D9" s="1312" t="inlineStr">
        <is>
          <t>여
Fe-
male</t>
        </is>
      </c>
      <c r="E9" s="2064" t="n"/>
      <c r="F9" s="2064" t="n"/>
      <c r="G9" s="2064" t="n"/>
      <c r="H9" s="2064" t="n"/>
      <c r="I9" s="2064" t="n"/>
      <c r="J9" s="2086" t="n"/>
      <c r="K9" s="2064" t="n"/>
      <c r="L9" s="2164" t="n"/>
      <c r="M9" s="2064" t="n"/>
      <c r="N9" s="2064" t="n"/>
      <c r="O9" s="2064" t="n"/>
      <c r="P9" s="2061" t="n"/>
      <c r="Q9" s="2061" t="n"/>
      <c r="R9" s="2061" t="n"/>
      <c r="S9" s="2062" t="n"/>
      <c r="T9" s="2064" t="n"/>
      <c r="U9" s="2086" t="n"/>
      <c r="V9" s="2064" t="n"/>
      <c r="W9" s="2086" t="n"/>
      <c r="X9" s="2064" t="n"/>
      <c r="Y9" s="2086" t="n"/>
      <c r="Z9" s="2064" t="n"/>
      <c r="AA9" s="2064" t="n"/>
      <c r="AB9" s="2064" t="n"/>
      <c r="AC9" s="2225" t="n"/>
      <c r="AD9" s="2164" t="n"/>
      <c r="AE9" s="2226" t="n"/>
      <c r="AF9" s="2066" t="n"/>
    </row>
    <row r="10" ht="24.95" customFormat="1" customHeight="1" s="320">
      <c r="A10" s="2060" t="n"/>
      <c r="B10" s="2086" t="n"/>
      <c r="C10" s="2064" t="n"/>
      <c r="D10" s="2064" t="n"/>
      <c r="E10" s="2064" t="n"/>
      <c r="F10" s="2064" t="n"/>
      <c r="G10" s="2064" t="n"/>
      <c r="H10" s="2064" t="n"/>
      <c r="I10" s="2064" t="n"/>
      <c r="J10" s="2086" t="n"/>
      <c r="K10" s="2064" t="n"/>
      <c r="L10" s="2164" t="n"/>
      <c r="M10" s="2064" t="n"/>
      <c r="N10" s="2064" t="n"/>
      <c r="O10" s="2064" t="n"/>
      <c r="P10" s="470" t="inlineStr">
        <is>
          <t>부인</t>
        </is>
      </c>
      <c r="Q10" s="1753" t="inlineStr">
        <is>
          <t>자녀</t>
        </is>
      </c>
      <c r="R10" s="200" t="inlineStr">
        <is>
          <t>부모</t>
        </is>
      </c>
      <c r="S10" s="200" t="inlineStr">
        <is>
          <t>기 타</t>
        </is>
      </c>
      <c r="T10" s="2064" t="n"/>
      <c r="U10" s="2086" t="n"/>
      <c r="V10" s="2064" t="n"/>
      <c r="W10" s="2086" t="n"/>
      <c r="X10" s="2064" t="n"/>
      <c r="Y10" s="2086" t="n"/>
      <c r="Z10" s="2064" t="n"/>
      <c r="AA10" s="2064" t="n"/>
      <c r="AB10" s="2064" t="n"/>
      <c r="AC10" s="2225" t="n"/>
      <c r="AD10" s="2164" t="n"/>
      <c r="AE10" s="2226" t="n"/>
      <c r="AF10" s="2066" t="n"/>
    </row>
    <row r="11" ht="24.95" customFormat="1" customHeight="1" s="320">
      <c r="A11" s="2087" t="n"/>
      <c r="B11" s="2062" t="n"/>
      <c r="C11" s="2070" t="n"/>
      <c r="D11" s="2070" t="n"/>
      <c r="E11" s="2069" t="n"/>
      <c r="F11" s="2069" t="n"/>
      <c r="G11" s="2069" t="n"/>
      <c r="H11" s="2069" t="n"/>
      <c r="I11" s="2069" t="n"/>
      <c r="J11" s="2062" t="n"/>
      <c r="K11" s="2069" t="n"/>
      <c r="L11" s="2234" t="n"/>
      <c r="M11" s="2069" t="n"/>
      <c r="N11" s="2069" t="n"/>
      <c r="O11" s="2069" t="n"/>
      <c r="P11" s="471" t="inlineStr">
        <is>
          <t>Widows</t>
        </is>
      </c>
      <c r="Q11" s="1499" t="inlineStr">
        <is>
          <t>Minor Children</t>
        </is>
      </c>
      <c r="R11" s="1755" t="inlineStr">
        <is>
          <t>Parents</t>
        </is>
      </c>
      <c r="S11" s="1755" t="inlineStr">
        <is>
          <t>Others</t>
        </is>
      </c>
      <c r="T11" s="2069" t="n"/>
      <c r="U11" s="2062" t="n"/>
      <c r="V11" s="2069" t="n"/>
      <c r="W11" s="2062" t="n"/>
      <c r="X11" s="2069" t="n"/>
      <c r="Y11" s="2062" t="n"/>
      <c r="Z11" s="2070" t="n"/>
      <c r="AA11" s="2069" t="n"/>
      <c r="AB11" s="2070" t="n"/>
      <c r="AC11" s="2361" t="n"/>
      <c r="AD11" s="2234" t="n"/>
      <c r="AE11" s="2362" t="n"/>
      <c r="AF11" s="2072" t="n"/>
    </row>
    <row r="12" ht="48.75" customFormat="1" customHeight="1" s="960">
      <c r="A12" s="809" t="n">
        <v>2020</v>
      </c>
      <c r="B12" s="2302" t="n">
        <v>837</v>
      </c>
      <c r="C12" s="2303" t="n">
        <v>606</v>
      </c>
      <c r="D12" s="2363" t="n">
        <v>231</v>
      </c>
      <c r="E12" s="2304" t="n">
        <v>404</v>
      </c>
      <c r="F12" s="2364" t="n">
        <v>0</v>
      </c>
      <c r="G12" s="2364" t="n">
        <v>110</v>
      </c>
      <c r="H12" s="2364" t="n">
        <v>15</v>
      </c>
      <c r="I12" s="2364" t="n">
        <v>0</v>
      </c>
      <c r="J12" s="2364" t="n">
        <v>0</v>
      </c>
      <c r="K12" s="2364" t="n">
        <v>3</v>
      </c>
      <c r="L12" s="2364" t="n">
        <v>276</v>
      </c>
      <c r="M12" s="2365" t="n">
        <v>0</v>
      </c>
      <c r="N12" s="2304" t="n">
        <v>315</v>
      </c>
      <c r="O12" s="2304" t="n">
        <v>8</v>
      </c>
      <c r="P12" s="2304" t="n">
        <v>142</v>
      </c>
      <c r="Q12" s="2304" t="n">
        <v>83</v>
      </c>
      <c r="R12" s="2304" t="n">
        <v>13</v>
      </c>
      <c r="S12" s="2304" t="n">
        <v>0</v>
      </c>
      <c r="T12" s="2304" t="n">
        <v>66</v>
      </c>
      <c r="U12" s="2304" t="n">
        <v>0</v>
      </c>
      <c r="V12" s="2304" t="n">
        <v>0</v>
      </c>
      <c r="W12" s="2304" t="n">
        <v>3</v>
      </c>
      <c r="X12" s="2366" t="n">
        <v>0</v>
      </c>
      <c r="Y12" s="2304" t="n">
        <v>0</v>
      </c>
      <c r="Z12" s="2304" t="n">
        <v>5</v>
      </c>
      <c r="AA12" s="2304" t="n">
        <v>1</v>
      </c>
      <c r="AB12" s="2304" t="n">
        <v>1</v>
      </c>
      <c r="AC12" s="2304" t="n">
        <v>78</v>
      </c>
      <c r="AD12" s="2304" t="n">
        <v>30</v>
      </c>
      <c r="AE12" s="2305" t="n">
        <v>3</v>
      </c>
      <c r="AF12" s="809" t="n">
        <v>2020</v>
      </c>
    </row>
    <row r="13" ht="48" customFormat="1" customHeight="1" s="960">
      <c r="A13" s="826" t="n">
        <v>2021</v>
      </c>
      <c r="B13" s="2304">
        <f>SUM(E13,N13,Y13,Z13,AA13,AB13,AC13,AD13,AE13)</f>
        <v/>
      </c>
      <c r="C13" s="2303" t="n">
        <v>597</v>
      </c>
      <c r="D13" s="2363" t="n">
        <v>228</v>
      </c>
      <c r="E13" s="2304">
        <f>SUM(F13:M13)</f>
        <v/>
      </c>
      <c r="F13" s="2364" t="n">
        <v>0</v>
      </c>
      <c r="G13" s="2364" t="n">
        <v>107</v>
      </c>
      <c r="H13" s="2364" t="n">
        <v>18</v>
      </c>
      <c r="I13" s="2364" t="n">
        <v>0</v>
      </c>
      <c r="J13" s="2364" t="n">
        <v>0</v>
      </c>
      <c r="K13" s="2364" t="n">
        <v>3</v>
      </c>
      <c r="L13" s="2364" t="n">
        <v>255</v>
      </c>
      <c r="M13" s="2365" t="n">
        <v>0</v>
      </c>
      <c r="N13" s="2304">
        <f>SUM(O13,P13:X13)</f>
        <v/>
      </c>
      <c r="O13" s="2304" t="n">
        <v>8</v>
      </c>
      <c r="P13" s="2304" t="n">
        <v>137</v>
      </c>
      <c r="Q13" s="2304" t="n">
        <v>88</v>
      </c>
      <c r="R13" s="2304" t="n">
        <v>13</v>
      </c>
      <c r="S13" s="2304" t="n">
        <v>0</v>
      </c>
      <c r="T13" s="2304" t="n">
        <v>74</v>
      </c>
      <c r="U13" s="2304" t="n">
        <v>0</v>
      </c>
      <c r="V13" s="2304" t="n">
        <v>0</v>
      </c>
      <c r="W13" s="2304" t="n">
        <v>3</v>
      </c>
      <c r="X13" s="2366" t="n">
        <v>0</v>
      </c>
      <c r="Y13" s="2304" t="n">
        <v>0</v>
      </c>
      <c r="Z13" s="2304" t="n">
        <v>5</v>
      </c>
      <c r="AA13" s="2304" t="n">
        <v>1</v>
      </c>
      <c r="AB13" s="2304" t="n">
        <v>1</v>
      </c>
      <c r="AC13" s="2304" t="n">
        <v>78</v>
      </c>
      <c r="AD13" s="2304" t="n">
        <v>31</v>
      </c>
      <c r="AE13" s="2305" t="n">
        <v>3</v>
      </c>
      <c r="AF13" s="809" t="n">
        <v>2021</v>
      </c>
    </row>
    <row r="14" ht="48" customFormat="1" customHeight="1" s="960">
      <c r="A14" s="809" t="n">
        <v>2022</v>
      </c>
      <c r="B14" s="2302">
        <f>SUM(E14,N14,Y14,Z14,AA14,AB14,AC14,AD14,AE14)</f>
        <v/>
      </c>
      <c r="C14" s="2303" t="n">
        <v>576</v>
      </c>
      <c r="D14" s="2363" t="n">
        <v>234</v>
      </c>
      <c r="E14" s="2304">
        <f>SUM(F14:M14)</f>
        <v/>
      </c>
      <c r="F14" s="2364" t="n">
        <v>0</v>
      </c>
      <c r="G14" s="2364" t="n">
        <v>101</v>
      </c>
      <c r="H14" s="2364" t="n">
        <v>18</v>
      </c>
      <c r="I14" s="2364" t="n">
        <v>0</v>
      </c>
      <c r="J14" s="2364" t="n">
        <v>0</v>
      </c>
      <c r="K14" s="2364" t="n">
        <v>3</v>
      </c>
      <c r="L14" s="2364" t="n">
        <v>229</v>
      </c>
      <c r="M14" s="2365" t="n">
        <v>0</v>
      </c>
      <c r="N14" s="2304">
        <f>SUM(O14,P14:X14)</f>
        <v/>
      </c>
      <c r="O14" s="2304" t="n">
        <v>10</v>
      </c>
      <c r="P14" s="2304" t="n">
        <v>138</v>
      </c>
      <c r="Q14" s="2304" t="n">
        <v>98</v>
      </c>
      <c r="R14" s="2304" t="n">
        <v>12</v>
      </c>
      <c r="S14" s="2304" t="n">
        <v>0</v>
      </c>
      <c r="T14" s="2304" t="n">
        <v>80</v>
      </c>
      <c r="U14" s="2304" t="n">
        <v>0</v>
      </c>
      <c r="V14" s="2304" t="n">
        <v>0</v>
      </c>
      <c r="W14" s="2304" t="n">
        <v>6</v>
      </c>
      <c r="X14" s="2366" t="n">
        <v>0</v>
      </c>
      <c r="Y14" s="2304" t="n">
        <v>0</v>
      </c>
      <c r="Z14" s="2304" t="n">
        <v>4</v>
      </c>
      <c r="AA14" s="2304" t="n">
        <v>1</v>
      </c>
      <c r="AB14" s="2304" t="n">
        <v>1</v>
      </c>
      <c r="AC14" s="2304" t="n">
        <v>73</v>
      </c>
      <c r="AD14" s="2304" t="n">
        <v>33</v>
      </c>
      <c r="AE14" s="2305" t="n">
        <v>3</v>
      </c>
      <c r="AF14" s="809" t="n">
        <v>2022</v>
      </c>
    </row>
    <row r="15" ht="48" customFormat="1" customHeight="1" s="960">
      <c r="A15" s="809" t="n">
        <v>2023</v>
      </c>
      <c r="B15" s="2302">
        <f>SUM(E15,N15,Y15,Z15,AA15,AB15,AC15,AD15,AE15)</f>
        <v/>
      </c>
      <c r="C15" s="2303" t="n">
        <v>567</v>
      </c>
      <c r="D15" s="2363" t="n">
        <v>230</v>
      </c>
      <c r="E15" s="2304">
        <f>SUM(F15:M15)</f>
        <v/>
      </c>
      <c r="F15" s="2364" t="n">
        <v>0</v>
      </c>
      <c r="G15" s="2364" t="n">
        <v>102</v>
      </c>
      <c r="H15" s="2364" t="n">
        <v>17</v>
      </c>
      <c r="I15" s="2364" t="n">
        <v>0</v>
      </c>
      <c r="J15" s="2364" t="n">
        <v>0</v>
      </c>
      <c r="K15" s="2364" t="n">
        <v>3</v>
      </c>
      <c r="L15" s="2364" t="n">
        <v>215</v>
      </c>
      <c r="M15" s="2365" t="n">
        <v>0</v>
      </c>
      <c r="N15" s="2304">
        <f>SUM(O15,P15:X15)</f>
        <v/>
      </c>
      <c r="O15" s="2304" t="n">
        <v>10</v>
      </c>
      <c r="P15" s="2304" t="n">
        <v>129</v>
      </c>
      <c r="Q15" s="2304" t="n">
        <v>106</v>
      </c>
      <c r="R15" s="2304" t="n">
        <v>12</v>
      </c>
      <c r="S15" s="2304" t="n">
        <v>0</v>
      </c>
      <c r="T15" s="2304" t="n">
        <v>79</v>
      </c>
      <c r="U15" s="2304" t="n">
        <v>0</v>
      </c>
      <c r="V15" s="2304" t="n">
        <v>0</v>
      </c>
      <c r="W15" s="2304" t="n">
        <v>5</v>
      </c>
      <c r="X15" s="2366" t="n">
        <v>0</v>
      </c>
      <c r="Y15" s="2304" t="n">
        <v>0</v>
      </c>
      <c r="Z15" s="2304" t="n">
        <v>4</v>
      </c>
      <c r="AA15" s="2304" t="n">
        <v>1</v>
      </c>
      <c r="AB15" s="2304" t="n">
        <v>2</v>
      </c>
      <c r="AC15" s="2304" t="n">
        <v>72</v>
      </c>
      <c r="AD15" s="2304" t="n">
        <v>36</v>
      </c>
      <c r="AE15" s="2305" t="n">
        <v>4</v>
      </c>
      <c r="AF15" s="809" t="n">
        <v>2023</v>
      </c>
    </row>
    <row r="16" ht="48" customFormat="1" customHeight="1" s="4" thickBot="1">
      <c r="A16" s="588" t="n">
        <v>2024</v>
      </c>
      <c r="B16" s="2367">
        <f>SUM(E16,N16,Y16,Z16,AA16,AB16,AC16,AD16,AE16)</f>
        <v/>
      </c>
      <c r="C16" s="2308" t="n">
        <v>549</v>
      </c>
      <c r="D16" s="2368" t="n">
        <v>230</v>
      </c>
      <c r="E16" s="2076">
        <f>SUM(F16:M16)</f>
        <v/>
      </c>
      <c r="F16" s="2369" t="n">
        <v>0</v>
      </c>
      <c r="G16" s="2369" t="n">
        <v>100</v>
      </c>
      <c r="H16" s="2369" t="n">
        <v>18</v>
      </c>
      <c r="I16" s="2369" t="n">
        <v>0</v>
      </c>
      <c r="J16" s="2369" t="n">
        <v>0</v>
      </c>
      <c r="K16" s="2369" t="n">
        <v>3</v>
      </c>
      <c r="L16" s="2369" t="n">
        <v>192</v>
      </c>
      <c r="M16" s="2370" t="n">
        <v>0</v>
      </c>
      <c r="N16" s="2371">
        <f>SUM(O16,P16:X16)</f>
        <v/>
      </c>
      <c r="O16" s="2309" t="n">
        <v>12</v>
      </c>
      <c r="P16" s="2309" t="n">
        <v>123</v>
      </c>
      <c r="Q16" s="2309" t="n">
        <v>112</v>
      </c>
      <c r="R16" s="2309" t="n">
        <v>9</v>
      </c>
      <c r="S16" s="2309" t="n">
        <v>0</v>
      </c>
      <c r="T16" s="2309" t="n">
        <v>91</v>
      </c>
      <c r="U16" s="2309" t="n">
        <v>0</v>
      </c>
      <c r="V16" s="2309" t="n">
        <v>0</v>
      </c>
      <c r="W16" s="2309" t="n">
        <v>4</v>
      </c>
      <c r="X16" s="2372" t="n">
        <v>0</v>
      </c>
      <c r="Y16" s="2309" t="n">
        <v>0</v>
      </c>
      <c r="Z16" s="2309" t="n">
        <v>4</v>
      </c>
      <c r="AA16" s="2309" t="n">
        <v>1</v>
      </c>
      <c r="AB16" s="2309" t="n">
        <v>2</v>
      </c>
      <c r="AC16" s="2309" t="n">
        <v>65</v>
      </c>
      <c r="AD16" s="2309" t="n">
        <v>38</v>
      </c>
      <c r="AE16" s="2310" t="n">
        <v>5</v>
      </c>
      <c r="AF16" s="588" t="n">
        <v>2024</v>
      </c>
    </row>
    <row r="17" ht="15" customFormat="1" customHeight="1" s="4">
      <c r="A17" s="1997" t="inlineStr">
        <is>
          <t>자료 : 대구지방보훈청</t>
        </is>
      </c>
      <c r="B17" s="2076" t="n"/>
      <c r="C17" s="2076" t="n"/>
      <c r="D17" s="2076" t="n"/>
      <c r="E17" s="2373" t="n"/>
      <c r="F17" s="2373" t="n"/>
      <c r="G17" s="2373" t="n"/>
      <c r="H17" s="2373" t="n"/>
      <c r="I17" s="2373" t="n"/>
      <c r="J17" s="2373" t="n"/>
      <c r="K17" s="2373" t="n"/>
      <c r="L17" s="2373" t="n"/>
      <c r="M17" s="2373" t="n"/>
      <c r="N17" s="2076" t="n"/>
      <c r="O17" s="2076" t="n"/>
      <c r="P17" s="2076" t="n"/>
      <c r="Q17" s="2076" t="n"/>
      <c r="R17" s="2076" t="n"/>
      <c r="S17" s="2076" t="n"/>
      <c r="T17" s="2076" t="n"/>
      <c r="U17" s="2076" t="n"/>
      <c r="V17" s="2076" t="n"/>
      <c r="W17" s="2076" t="n"/>
      <c r="X17" s="2076" t="n"/>
      <c r="Y17" s="2076" t="n"/>
      <c r="Z17" s="2076" t="n"/>
      <c r="AA17" s="2076" t="n"/>
      <c r="AB17" s="2076" t="n"/>
      <c r="AC17" s="2076" t="n"/>
      <c r="AD17" s="2076" t="n"/>
      <c r="AE17" s="2076" t="n"/>
      <c r="AF17" s="145" t="n"/>
    </row>
    <row r="18" ht="60" customHeight="1">
      <c r="A18" s="1509" t="inlineStr">
        <is>
          <t>주 : 기타대상자는 유족을 포함
   2018년 부터 6.25참전 및 월남전을 참전유공자로 변경하여 작성
   2019년 이후부터 "유족"에 하위항목 "기타"추가(형제자매, 조부모 등), "순직공무원"→"순직공상공무원"으로
   항목명 수정
   상위항목 "기타 대상자"에는 본인, 유족 포함</t>
        </is>
      </c>
      <c r="J18" s="34" t="n"/>
      <c r="K18" s="34" t="n"/>
      <c r="L18" s="34" t="n"/>
      <c r="M18" s="34" t="n"/>
      <c r="N18" s="34" t="n"/>
      <c r="O18" s="34" t="n"/>
      <c r="P18" s="34" t="n"/>
      <c r="Q18" s="34" t="n"/>
      <c r="R18" s="34" t="n"/>
      <c r="S18" s="34" t="n"/>
      <c r="T18" s="34" t="n"/>
      <c r="U18" s="34" t="n"/>
      <c r="V18" s="34" t="n"/>
      <c r="W18" s="34" t="n"/>
      <c r="X18" s="34" t="n"/>
      <c r="Y18" s="1502" t="n"/>
      <c r="AB18" s="1502" t="n"/>
      <c r="AC18" s="1502" t="n"/>
      <c r="AD18" s="1502" t="n"/>
      <c r="AE18" s="1502" t="n"/>
      <c r="AF18" s="34" t="n"/>
    </row>
    <row r="19" ht="13.5" customHeight="1">
      <c r="A19" s="1496" t="n"/>
    </row>
  </sheetData>
  <mergeCells count="39">
    <mergeCell ref="AA7:AA11"/>
    <mergeCell ref="M7:M11"/>
    <mergeCell ref="C6:D8"/>
    <mergeCell ref="Y7:Y11"/>
    <mergeCell ref="H7:H11"/>
    <mergeCell ref="P7:S9"/>
    <mergeCell ref="A18:I18"/>
    <mergeCell ref="J7:J11"/>
    <mergeCell ref="AD7:AD11"/>
    <mergeCell ref="E7:E11"/>
    <mergeCell ref="V7:V11"/>
    <mergeCell ref="K7:K11"/>
    <mergeCell ref="E6:M6"/>
    <mergeCell ref="D9:D11"/>
    <mergeCell ref="T7:T11"/>
    <mergeCell ref="AB7:AB11"/>
    <mergeCell ref="A6:A11"/>
    <mergeCell ref="Y18:AA18"/>
    <mergeCell ref="AE7:AE11"/>
    <mergeCell ref="AF6:AF11"/>
    <mergeCell ref="L7:L11"/>
    <mergeCell ref="N7:N11"/>
    <mergeCell ref="O7:O11"/>
    <mergeCell ref="A19:I19"/>
    <mergeCell ref="AC7:AC11"/>
    <mergeCell ref="F7:F11"/>
    <mergeCell ref="Z5:AA5"/>
    <mergeCell ref="A3:AF3"/>
    <mergeCell ref="G7:G11"/>
    <mergeCell ref="Z7:Z11"/>
    <mergeCell ref="I7:I11"/>
    <mergeCell ref="X7:X11"/>
    <mergeCell ref="B6:B11"/>
    <mergeCell ref="N6:X6"/>
    <mergeCell ref="A4:AF4"/>
    <mergeCell ref="U7:U11"/>
    <mergeCell ref="Y6:AE6"/>
    <mergeCell ref="W7:W11"/>
    <mergeCell ref="C9:C11"/>
  </mergeCells>
  <pageMargins left="0.65" right="0.72" top="0.984251968503937" bottom="0.8267716535433072" header="0.5118110236220472" footer="0.5118110236220472"/>
  <pageSetup orientation="portrait" paperSize="9" scale="21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N15"/>
  <sheetViews>
    <sheetView showGridLines="0" view="pageBreakPreview" zoomScaleNormal="100" workbookViewId="0">
      <selection activeCell="N23" sqref="N23"/>
    </sheetView>
  </sheetViews>
  <sheetFormatPr baseColWidth="8" defaultRowHeight="12"/>
  <cols>
    <col width="6.77734375" customWidth="1" style="320" min="1" max="1"/>
    <col width="9.6640625" customWidth="1" style="320" min="2" max="13"/>
    <col width="6.77734375" customWidth="1" style="320" min="14" max="14"/>
    <col width="8.88671875" customWidth="1" style="320" min="15" max="16384"/>
  </cols>
  <sheetData>
    <row r="1" ht="15" customFormat="1" customHeight="1" s="34">
      <c r="A1" s="34" t="inlineStr">
        <is>
          <t>ⅩⅡ. 보건 및 사회보장</t>
        </is>
      </c>
      <c r="N1" s="1502" t="inlineStr">
        <is>
          <t>ⅩⅡ. Health and Social Security</t>
        </is>
      </c>
    </row>
    <row r="2" ht="15" customFormat="1" customHeight="1" s="34">
      <c r="N2" s="1502" t="n"/>
    </row>
    <row r="3" ht="24.95" customFormat="1" customHeight="1" s="317">
      <c r="A3" s="1836" t="inlineStr">
        <is>
          <t>20. 국가보훈대상자 취업</t>
        </is>
      </c>
    </row>
    <row r="4" ht="24.95" customFormat="1" customHeight="1" s="317">
      <c r="A4" s="1536" t="inlineStr">
        <is>
          <t>20. Employment of Patriots and Veterans</t>
        </is>
      </c>
    </row>
    <row r="5" ht="15" customFormat="1" customHeight="1" s="320" thickBot="1">
      <c r="A5" s="1496" t="inlineStr">
        <is>
          <t>단위 : 명</t>
        </is>
      </c>
      <c r="B5" s="319" t="n"/>
      <c r="C5" s="319" t="n"/>
      <c r="D5" s="319" t="n"/>
      <c r="E5" s="320" t="n"/>
      <c r="F5" s="320" t="n"/>
      <c r="G5" s="1528" t="n"/>
      <c r="M5" s="322" t="n"/>
      <c r="N5" s="518" t="inlineStr">
        <is>
          <t>Unit : person</t>
        </is>
      </c>
    </row>
    <row r="6" ht="21" customFormat="1" customHeight="1" s="320">
      <c r="A6" s="1052" t="inlineStr">
        <is>
          <t>연 별</t>
        </is>
      </c>
      <c r="B6" s="1833" t="inlineStr">
        <is>
          <t>합 계
Grand total</t>
        </is>
      </c>
      <c r="C6" s="2181" t="n"/>
      <c r="D6" s="2056" t="n"/>
      <c r="E6" s="1391" t="inlineStr">
        <is>
          <t>국가유공자
Patriots and Veterans</t>
        </is>
      </c>
      <c r="F6" s="2181" t="n"/>
      <c r="G6" s="2056" t="n"/>
      <c r="H6" s="1833" t="inlineStr">
        <is>
          <t>유 족
Bereaved families</t>
        </is>
      </c>
      <c r="I6" s="2181" t="n"/>
      <c r="J6" s="2056" t="n"/>
      <c r="K6" s="1391" t="inlineStr">
        <is>
          <t>기타대상자
Others</t>
        </is>
      </c>
      <c r="L6" s="2181" t="n"/>
      <c r="M6" s="2056" t="n"/>
      <c r="N6" s="1296" t="inlineStr">
        <is>
          <t>Year</t>
        </is>
      </c>
    </row>
    <row r="7" ht="21" customFormat="1" customHeight="1" s="320">
      <c r="A7" s="2060" t="n"/>
      <c r="B7" s="2061" t="n"/>
      <c r="C7" s="2061" t="n"/>
      <c r="D7" s="2062" t="n"/>
      <c r="E7" s="2063" t="n"/>
      <c r="F7" s="2061" t="n"/>
      <c r="G7" s="2062" t="n"/>
      <c r="H7" s="2061" t="n"/>
      <c r="I7" s="2061" t="n"/>
      <c r="J7" s="2062" t="n"/>
      <c r="K7" s="2063" t="n"/>
      <c r="L7" s="2061" t="n"/>
      <c r="M7" s="2062" t="n"/>
      <c r="N7" s="2066" t="n"/>
    </row>
    <row r="8" ht="21" customFormat="1" customHeight="1" s="320">
      <c r="A8" s="2060" t="n"/>
      <c r="B8" s="1390" t="n"/>
      <c r="C8" s="1302" t="inlineStr">
        <is>
          <t>남
Male</t>
        </is>
      </c>
      <c r="D8" s="1302" t="inlineStr">
        <is>
          <t>여
Female</t>
        </is>
      </c>
      <c r="E8" s="1381" t="n"/>
      <c r="F8" s="1302" t="inlineStr">
        <is>
          <t>남
Male</t>
        </is>
      </c>
      <c r="G8" s="1302" t="inlineStr">
        <is>
          <t>여
Female</t>
        </is>
      </c>
      <c r="H8" s="1390" t="n"/>
      <c r="I8" s="1302" t="inlineStr">
        <is>
          <t>남
Male</t>
        </is>
      </c>
      <c r="J8" s="1302" t="inlineStr">
        <is>
          <t>여
Female</t>
        </is>
      </c>
      <c r="K8" s="1381" t="n"/>
      <c r="L8" s="1302" t="inlineStr">
        <is>
          <t>남
Male</t>
        </is>
      </c>
      <c r="M8" s="2301" t="inlineStr">
        <is>
          <t>여
Female</t>
        </is>
      </c>
      <c r="N8" s="2066" t="n"/>
    </row>
    <row r="9" ht="21" customFormat="1" customHeight="1" s="320">
      <c r="A9" s="2087" t="n"/>
      <c r="B9" s="2062" t="n"/>
      <c r="C9" s="2069" t="n"/>
      <c r="D9" s="2069" t="n"/>
      <c r="E9" s="2069" t="n"/>
      <c r="F9" s="2069" t="n"/>
      <c r="G9" s="2069" t="n"/>
      <c r="H9" s="2062" t="n"/>
      <c r="I9" s="2069" t="n"/>
      <c r="J9" s="2069" t="n"/>
      <c r="K9" s="2069" t="n"/>
      <c r="L9" s="2069" t="n"/>
      <c r="M9" s="2071" t="n"/>
      <c r="N9" s="2072" t="n"/>
    </row>
    <row r="10" ht="55.5" customFormat="1" customHeight="1" s="960">
      <c r="A10" s="847" t="n">
        <v>2020</v>
      </c>
      <c r="B10" s="2335" t="n">
        <v>34</v>
      </c>
      <c r="C10" s="2335" t="n">
        <v>29</v>
      </c>
      <c r="D10" s="2335" t="n">
        <v>5</v>
      </c>
      <c r="E10" s="2335" t="n">
        <v>3</v>
      </c>
      <c r="F10" s="2335" t="n">
        <v>3</v>
      </c>
      <c r="G10" s="2335" t="n">
        <v>0</v>
      </c>
      <c r="H10" s="2335" t="n">
        <v>30</v>
      </c>
      <c r="I10" s="2335" t="n">
        <v>25</v>
      </c>
      <c r="J10" s="2335" t="n">
        <v>5</v>
      </c>
      <c r="K10" s="2335" t="n">
        <v>1</v>
      </c>
      <c r="L10" s="2335" t="n">
        <v>1</v>
      </c>
      <c r="M10" s="2374" t="n">
        <v>0</v>
      </c>
      <c r="N10" s="848" t="n">
        <v>2020</v>
      </c>
    </row>
    <row r="11" ht="55.5" customFormat="1" customHeight="1" s="960">
      <c r="A11" s="847" t="n">
        <v>2021</v>
      </c>
      <c r="B11" s="2335">
        <f>SUM(C11:D11)</f>
        <v/>
      </c>
      <c r="C11" s="2335">
        <f>F11+I11+L11</f>
        <v/>
      </c>
      <c r="D11" s="2335">
        <f>G11+J11+M11</f>
        <v/>
      </c>
      <c r="E11" s="2335">
        <f>F11+G11</f>
        <v/>
      </c>
      <c r="F11" s="2335" t="n">
        <v>2</v>
      </c>
      <c r="G11" s="2335" t="n">
        <v>0</v>
      </c>
      <c r="H11" s="2335">
        <f>SUM(I11:J11)</f>
        <v/>
      </c>
      <c r="I11" s="2335" t="n">
        <v>18</v>
      </c>
      <c r="J11" s="2335" t="n">
        <v>4</v>
      </c>
      <c r="K11" s="2335">
        <f>SUM(L11:M11)</f>
        <v/>
      </c>
      <c r="L11" s="2335" t="n">
        <v>5</v>
      </c>
      <c r="M11" s="2374" t="n">
        <v>1</v>
      </c>
      <c r="N11" s="846" t="n">
        <v>2021</v>
      </c>
    </row>
    <row r="12" ht="55.5" customFormat="1" customHeight="1" s="960">
      <c r="A12" s="847" t="n">
        <v>2022</v>
      </c>
      <c r="B12" s="2335">
        <f>SUM(C12:D12)</f>
        <v/>
      </c>
      <c r="C12" s="2335">
        <f>F12+I12+L12</f>
        <v/>
      </c>
      <c r="D12" s="2335">
        <f>G12+J12+M12</f>
        <v/>
      </c>
      <c r="E12" s="2335">
        <f>F12+G12</f>
        <v/>
      </c>
      <c r="F12" s="2335" t="n">
        <v>2</v>
      </c>
      <c r="G12" s="2335" t="n">
        <v>0</v>
      </c>
      <c r="H12" s="2335">
        <f>SUM(I12:J12)</f>
        <v/>
      </c>
      <c r="I12" s="2335" t="n">
        <v>18</v>
      </c>
      <c r="J12" s="2335" t="n">
        <v>7</v>
      </c>
      <c r="K12" s="2335">
        <f>SUM(L12:M12)</f>
        <v/>
      </c>
      <c r="L12" s="2335" t="n"/>
      <c r="M12" s="2374" t="n"/>
      <c r="N12" s="848" t="n">
        <v>2022</v>
      </c>
    </row>
    <row r="13" ht="55.5" customFormat="1" customHeight="1" s="960">
      <c r="A13" s="847" t="n">
        <v>2023</v>
      </c>
      <c r="B13" s="2335">
        <f>SUM(C13:D13)</f>
        <v/>
      </c>
      <c r="C13" s="2335" t="n">
        <v>26</v>
      </c>
      <c r="D13" s="2335" t="n">
        <v>8</v>
      </c>
      <c r="E13" s="2335">
        <f>F13+G13</f>
        <v/>
      </c>
      <c r="F13" s="2335" t="n">
        <v>3</v>
      </c>
      <c r="G13" s="2335" t="n">
        <v>0</v>
      </c>
      <c r="H13" s="2335">
        <f>SUM(I13:J13)</f>
        <v/>
      </c>
      <c r="I13" s="2335" t="n">
        <v>23</v>
      </c>
      <c r="J13" s="2335" t="n">
        <v>8</v>
      </c>
      <c r="K13" s="2335">
        <f>SUM(L13:M13)</f>
        <v/>
      </c>
      <c r="L13" s="2335" t="n">
        <v>0</v>
      </c>
      <c r="M13" s="2374" t="n">
        <v>0</v>
      </c>
      <c r="N13" s="848" t="n">
        <v>2023</v>
      </c>
    </row>
    <row r="14" ht="55.5" customFormat="1" customHeight="1" s="4" thickBot="1">
      <c r="A14" s="592" t="n">
        <v>2024</v>
      </c>
      <c r="B14" s="2375">
        <f>SUM(C14:D14)</f>
        <v/>
      </c>
      <c r="C14" s="2158" t="n">
        <v>31</v>
      </c>
      <c r="D14" s="2158" t="n">
        <v>6</v>
      </c>
      <c r="E14" s="2376">
        <f>F14+G14</f>
        <v/>
      </c>
      <c r="F14" s="2158" t="n">
        <v>3</v>
      </c>
      <c r="G14" s="2158" t="n">
        <v>0</v>
      </c>
      <c r="H14" s="2376">
        <f>SUM(I14:J14)</f>
        <v/>
      </c>
      <c r="I14" s="2158" t="n">
        <v>26</v>
      </c>
      <c r="J14" s="2158" t="n">
        <v>6</v>
      </c>
      <c r="K14" s="2376">
        <f>SUM(L14:M14)</f>
        <v/>
      </c>
      <c r="L14" s="2158" t="n">
        <v>2</v>
      </c>
      <c r="M14" s="2377" t="n">
        <v>0</v>
      </c>
      <c r="N14" s="594" t="n">
        <v>2024</v>
      </c>
    </row>
    <row r="15" ht="15" customFormat="1" customHeight="1" s="320">
      <c r="A15" s="1496" t="inlineStr">
        <is>
          <t>자료 : 대구지방보훈청</t>
        </is>
      </c>
      <c r="L15" s="1528" t="n"/>
    </row>
  </sheetData>
  <mergeCells count="21">
    <mergeCell ref="E8:E9"/>
    <mergeCell ref="G8:G9"/>
    <mergeCell ref="B8:B9"/>
    <mergeCell ref="K6:M7"/>
    <mergeCell ref="F8:F9"/>
    <mergeCell ref="L8:L9"/>
    <mergeCell ref="A6:A9"/>
    <mergeCell ref="L15:M15"/>
    <mergeCell ref="H6:J7"/>
    <mergeCell ref="A3:N3"/>
    <mergeCell ref="C8:C9"/>
    <mergeCell ref="I8:I9"/>
    <mergeCell ref="K8:K9"/>
    <mergeCell ref="M8:M9"/>
    <mergeCell ref="D8:D9"/>
    <mergeCell ref="N6:N9"/>
    <mergeCell ref="E6:G7"/>
    <mergeCell ref="B6:D7"/>
    <mergeCell ref="H8:H9"/>
    <mergeCell ref="A4:N4"/>
    <mergeCell ref="J8:J9"/>
  </mergeCells>
  <pageMargins left="0.85" right="1" top="0.984251968503937" bottom="0.984251968503937" header="0.5118110236220472" footer="0.5118110236220472"/>
  <pageSetup orientation="portrait" paperSize="9" scale="54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T15"/>
  <sheetViews>
    <sheetView showGridLines="0" view="pageBreakPreview" zoomScaleNormal="100" workbookViewId="0">
      <selection activeCell="A14" sqref="A14:IV14"/>
    </sheetView>
  </sheetViews>
  <sheetFormatPr baseColWidth="8" defaultRowHeight="12"/>
  <cols>
    <col width="7.77734375" customWidth="1" style="320" min="1" max="1"/>
    <col width="6.5546875" customWidth="1" style="320" min="2" max="4"/>
    <col width="7.88671875" customWidth="1" style="320" min="5" max="7"/>
    <col width="7.21875" customWidth="1" style="320" min="8" max="11"/>
    <col width="7.88671875" customWidth="1" style="320" min="12" max="12"/>
    <col width="7.88671875" customWidth="1" style="320" min="13" max="19"/>
    <col width="7.77734375" customWidth="1" style="320" min="20" max="20"/>
    <col width="8.88671875" customWidth="1" style="320" min="21" max="16384"/>
  </cols>
  <sheetData>
    <row r="1" ht="15" customFormat="1" customHeight="1" s="34">
      <c r="A1" s="34" t="inlineStr">
        <is>
          <t>ⅩⅡ. 보건 및 사회보장</t>
        </is>
      </c>
      <c r="L1" s="34" t="n"/>
      <c r="T1" s="1502" t="inlineStr">
        <is>
          <t>ⅩⅡ. Health and Social Security</t>
        </is>
      </c>
    </row>
    <row r="2" ht="15" customFormat="1" customHeight="1" s="34">
      <c r="L2" s="34" t="n"/>
      <c r="T2" s="1502" t="n"/>
    </row>
    <row r="3" ht="25.15" customFormat="1" customHeight="1" s="323">
      <c r="A3" s="1836" t="inlineStr">
        <is>
          <t>21. 국가보훈대상자 및 자녀 취학</t>
        </is>
      </c>
    </row>
    <row r="4" ht="25.15" customFormat="1" customHeight="1" s="320">
      <c r="A4" s="1397" t="inlineStr">
        <is>
          <t>21. Educational Benefits for Patriots &amp; Veterans, and Families</t>
        </is>
      </c>
    </row>
    <row r="5" ht="15" customFormat="1" customHeight="1" s="320" thickBot="1">
      <c r="A5" s="1496" t="inlineStr">
        <is>
          <t>단위 : 명</t>
        </is>
      </c>
      <c r="B5" s="319" t="n"/>
      <c r="C5" s="319" t="n"/>
      <c r="D5" s="319" t="n"/>
      <c r="E5" s="319" t="n"/>
      <c r="F5" s="319" t="n"/>
      <c r="G5" s="319" t="n"/>
      <c r="H5" s="319" t="n"/>
      <c r="I5" s="319" t="n"/>
      <c r="J5" s="319" t="n"/>
      <c r="L5" s="320" t="n"/>
      <c r="S5" s="1528" t="n"/>
      <c r="T5" s="518" t="inlineStr">
        <is>
          <t>Unit : person</t>
        </is>
      </c>
    </row>
    <row r="6" ht="32.25" customFormat="1" customHeight="1" s="34">
      <c r="A6" s="1052" t="inlineStr">
        <is>
          <t>연 별</t>
        </is>
      </c>
      <c r="B6" s="1539" t="inlineStr">
        <is>
          <t>합 계 Grand total</t>
        </is>
      </c>
      <c r="C6" s="2098" t="n"/>
      <c r="D6" s="2098" t="n"/>
      <c r="E6" s="2098" t="n"/>
      <c r="F6" s="2098" t="n"/>
      <c r="G6" s="2085" t="n"/>
      <c r="H6" s="1846" t="inlineStr">
        <is>
          <t>국가유공자 Patriots and Veterans</t>
        </is>
      </c>
      <c r="I6" s="2098" t="n"/>
      <c r="J6" s="2098" t="n"/>
      <c r="K6" s="2085" t="n"/>
      <c r="L6" s="1843" t="inlineStr">
        <is>
          <t>배우자 Spouse</t>
        </is>
      </c>
      <c r="M6" s="2098" t="n"/>
      <c r="N6" s="2098" t="n"/>
      <c r="O6" s="2085" t="n"/>
      <c r="P6" s="1846" t="inlineStr">
        <is>
          <t>자 녀 Children</t>
        </is>
      </c>
      <c r="Q6" s="2098" t="n"/>
      <c r="R6" s="2098" t="n"/>
      <c r="S6" s="2085" t="n"/>
      <c r="T6" s="1296" t="inlineStr">
        <is>
          <t>Year</t>
        </is>
      </c>
    </row>
    <row r="7" ht="21" customFormat="1" customHeight="1" s="34">
      <c r="A7" s="2060" t="n"/>
      <c r="B7" s="1541" t="n"/>
      <c r="C7" s="1390" t="n"/>
      <c r="D7" s="2062" t="n"/>
      <c r="E7" s="1381" t="inlineStr">
        <is>
          <t>중학교
Middle School</t>
        </is>
      </c>
      <c r="F7" s="1381" t="inlineStr">
        <is>
          <t>고 교
High School</t>
        </is>
      </c>
      <c r="G7" s="1381" t="inlineStr">
        <is>
          <t>대 학(교)
College and Uni.</t>
        </is>
      </c>
      <c r="H7" s="1381" t="n"/>
      <c r="I7" s="1302" t="inlineStr">
        <is>
          <t>중학교
Middle School</t>
        </is>
      </c>
      <c r="J7" s="1302" t="inlineStr">
        <is>
          <t>고 교
High School</t>
        </is>
      </c>
      <c r="K7" s="1302" t="inlineStr">
        <is>
          <t>대 학(교)
College and Uni.</t>
        </is>
      </c>
      <c r="L7" s="1390" t="n"/>
      <c r="M7" s="1302" t="inlineStr">
        <is>
          <t>중학교
Middle School</t>
        </is>
      </c>
      <c r="N7" s="1302" t="inlineStr">
        <is>
          <t>고 교
High School</t>
        </is>
      </c>
      <c r="O7" s="1302" t="inlineStr">
        <is>
          <t>대 학(교)
College and Uni.</t>
        </is>
      </c>
      <c r="P7" s="1381" t="n"/>
      <c r="Q7" s="1302" t="inlineStr">
        <is>
          <t>중학교
Middle School</t>
        </is>
      </c>
      <c r="R7" s="1302" t="inlineStr">
        <is>
          <t>고 교
High School</t>
        </is>
      </c>
      <c r="S7" s="1542" t="inlineStr">
        <is>
          <t>대 학(교)
College and Uni.</t>
        </is>
      </c>
      <c r="T7" s="2066" t="n"/>
    </row>
    <row r="8" ht="21" customFormat="1" customHeight="1" s="34">
      <c r="A8" s="2060" t="n"/>
      <c r="B8" s="2066" t="n"/>
      <c r="C8" s="1173" t="inlineStr">
        <is>
          <t>남
Male</t>
        </is>
      </c>
      <c r="D8" s="1173" t="inlineStr">
        <is>
          <t>여
Female</t>
        </is>
      </c>
      <c r="E8" s="2064" t="n"/>
      <c r="F8" s="2064" t="n"/>
      <c r="G8" s="2064" t="n"/>
      <c r="H8" s="2064" t="n"/>
      <c r="I8" s="2064" t="n"/>
      <c r="J8" s="2064" t="n"/>
      <c r="K8" s="2064" t="n"/>
      <c r="L8" s="2086" t="n"/>
      <c r="M8" s="2064" t="n"/>
      <c r="N8" s="2064" t="n"/>
      <c r="O8" s="2064" t="n"/>
      <c r="P8" s="2064" t="n"/>
      <c r="Q8" s="2064" t="n"/>
      <c r="R8" s="2064" t="n"/>
      <c r="S8" s="2065" t="n"/>
      <c r="T8" s="2066" t="n"/>
    </row>
    <row r="9" ht="21" customFormat="1" customHeight="1" s="34">
      <c r="A9" s="2087" t="n"/>
      <c r="B9" s="2072" t="n"/>
      <c r="C9" s="2070" t="n"/>
      <c r="D9" s="2070" t="n"/>
      <c r="E9" s="2069" t="n"/>
      <c r="F9" s="2069" t="n"/>
      <c r="G9" s="2069" t="n"/>
      <c r="H9" s="2069" t="n"/>
      <c r="I9" s="2069" t="n"/>
      <c r="J9" s="2069" t="n"/>
      <c r="K9" s="2069" t="n"/>
      <c r="L9" s="2062" t="n"/>
      <c r="M9" s="2069" t="n"/>
      <c r="N9" s="2069" t="n"/>
      <c r="O9" s="2069" t="n"/>
      <c r="P9" s="2069" t="n"/>
      <c r="Q9" s="2069" t="n"/>
      <c r="R9" s="2069" t="n"/>
      <c r="S9" s="2197" t="n"/>
      <c r="T9" s="2072" t="n"/>
    </row>
    <row r="10" ht="54.75" customFormat="1" customHeight="1" s="801">
      <c r="A10" s="1643" t="n">
        <v>2020</v>
      </c>
      <c r="B10" s="2378" t="n">
        <v>7</v>
      </c>
      <c r="C10" s="2364" t="n">
        <v>7</v>
      </c>
      <c r="D10" s="2364" t="n">
        <v>0</v>
      </c>
      <c r="E10" s="2335" t="n">
        <v>2</v>
      </c>
      <c r="F10" s="2335" t="n">
        <v>2</v>
      </c>
      <c r="G10" s="2335" t="n">
        <v>3</v>
      </c>
      <c r="H10" s="2335" t="n">
        <v>0</v>
      </c>
      <c r="I10" s="2335" t="n">
        <v>0</v>
      </c>
      <c r="J10" s="2335" t="n">
        <v>0</v>
      </c>
      <c r="K10" s="2335" t="n">
        <v>0</v>
      </c>
      <c r="L10" s="2335" t="n">
        <v>0</v>
      </c>
      <c r="M10" s="2335" t="n">
        <v>0</v>
      </c>
      <c r="N10" s="2335" t="n">
        <v>0</v>
      </c>
      <c r="O10" s="2335" t="n">
        <v>0</v>
      </c>
      <c r="P10" s="2335" t="n">
        <v>7</v>
      </c>
      <c r="Q10" s="2335" t="n">
        <v>2</v>
      </c>
      <c r="R10" s="2335" t="n">
        <v>2</v>
      </c>
      <c r="S10" s="2374" t="n">
        <v>3</v>
      </c>
      <c r="T10" s="1643" t="n">
        <v>2020</v>
      </c>
    </row>
    <row r="11" ht="54.75" customFormat="1" customHeight="1" s="801">
      <c r="A11" s="1462" t="n">
        <v>2021</v>
      </c>
      <c r="B11" s="2335">
        <f>SUM(E11:G11)</f>
        <v/>
      </c>
      <c r="C11" s="2364" t="n">
        <v>6</v>
      </c>
      <c r="D11" s="2364" t="n">
        <v>3</v>
      </c>
      <c r="E11" s="2335">
        <f>SUM(I11,M11,Q11)</f>
        <v/>
      </c>
      <c r="F11" s="2335">
        <f>SUM(J11,N11,R11)</f>
        <v/>
      </c>
      <c r="G11" s="2335">
        <f>SUM(K11,O11,S11)</f>
        <v/>
      </c>
      <c r="H11" s="2335">
        <f>SUM(I11:K11)</f>
        <v/>
      </c>
      <c r="I11" s="2335" t="n">
        <v>0</v>
      </c>
      <c r="J11" s="2335" t="n">
        <v>0</v>
      </c>
      <c r="K11" s="2335" t="n">
        <v>1</v>
      </c>
      <c r="L11" s="2335">
        <f>SUM(M11:O11)</f>
        <v/>
      </c>
      <c r="M11" s="2335" t="n">
        <v>0</v>
      </c>
      <c r="N11" s="2335" t="n">
        <v>0</v>
      </c>
      <c r="O11" s="2335" t="n">
        <v>0</v>
      </c>
      <c r="P11" s="2335">
        <f>SUM(Q11:S11)</f>
        <v/>
      </c>
      <c r="Q11" s="2335" t="n">
        <v>3</v>
      </c>
      <c r="R11" s="2335" t="n">
        <v>2</v>
      </c>
      <c r="S11" s="2374" t="n">
        <v>3</v>
      </c>
      <c r="T11" s="1643" t="n">
        <v>2021</v>
      </c>
    </row>
    <row r="12" ht="54.75" customFormat="1" customHeight="1" s="801">
      <c r="A12" s="1643" t="n">
        <v>2022</v>
      </c>
      <c r="B12" s="2378">
        <f>SUM(E12:G12)</f>
        <v/>
      </c>
      <c r="C12" s="2364" t="n">
        <v>5</v>
      </c>
      <c r="D12" s="2364" t="n">
        <v>3</v>
      </c>
      <c r="E12" s="2335" t="n">
        <v>3</v>
      </c>
      <c r="F12" s="2335" t="n">
        <v>2</v>
      </c>
      <c r="G12" s="2335" t="n">
        <v>3</v>
      </c>
      <c r="H12" s="2335">
        <f>SUM(I12:K12)</f>
        <v/>
      </c>
      <c r="I12" s="2335" t="n"/>
      <c r="J12" s="2335" t="n"/>
      <c r="K12" s="2335" t="n"/>
      <c r="L12" s="2335">
        <f>SUM(M12:O12)</f>
        <v/>
      </c>
      <c r="M12" s="2335" t="n"/>
      <c r="N12" s="2335" t="n"/>
      <c r="O12" s="2335" t="n"/>
      <c r="P12" s="2335">
        <f>SUM(Q12:S12)</f>
        <v/>
      </c>
      <c r="Q12" s="2335" t="n">
        <v>3</v>
      </c>
      <c r="R12" s="2335" t="n">
        <v>2</v>
      </c>
      <c r="S12" s="2374" t="n">
        <v>3</v>
      </c>
      <c r="T12" s="1643" t="n">
        <v>2022</v>
      </c>
    </row>
    <row r="13" ht="54.75" customFormat="1" customHeight="1" s="801">
      <c r="A13" s="1643" t="n">
        <v>2023</v>
      </c>
      <c r="B13" s="2378">
        <f>SUM(E13:G13)</f>
        <v/>
      </c>
      <c r="C13" s="2364" t="n">
        <v>12</v>
      </c>
      <c r="D13" s="2364" t="n">
        <v>3</v>
      </c>
      <c r="E13" s="2335" t="n">
        <v>2</v>
      </c>
      <c r="F13" s="2335" t="n">
        <v>3</v>
      </c>
      <c r="G13" s="2335" t="n">
        <v>10</v>
      </c>
      <c r="H13" s="2335">
        <f>SUM(I13:K13)</f>
        <v/>
      </c>
      <c r="I13" s="2335" t="n">
        <v>0</v>
      </c>
      <c r="J13" s="2335" t="n">
        <v>0</v>
      </c>
      <c r="K13" s="2335" t="n">
        <v>1</v>
      </c>
      <c r="L13" s="2335">
        <f>SUM(M13:O13)</f>
        <v/>
      </c>
      <c r="M13" s="2335" t="n">
        <v>0</v>
      </c>
      <c r="N13" s="2335" t="n">
        <v>0</v>
      </c>
      <c r="O13" s="2335" t="n">
        <v>0</v>
      </c>
      <c r="P13" s="2335">
        <f>SUM(Q13:S13)</f>
        <v/>
      </c>
      <c r="Q13" s="2335" t="n">
        <v>2</v>
      </c>
      <c r="R13" s="2335" t="n">
        <v>3</v>
      </c>
      <c r="S13" s="2374" t="n">
        <v>9</v>
      </c>
      <c r="T13" s="1643" t="n">
        <v>2023</v>
      </c>
    </row>
    <row r="14" ht="54.75" customFormat="1" customHeight="1" s="5" thickBot="1">
      <c r="A14" s="595" t="n">
        <v>2024</v>
      </c>
      <c r="B14" s="2379">
        <f>SUM(E14:G14)</f>
        <v/>
      </c>
      <c r="C14" s="2369" t="n">
        <v>12</v>
      </c>
      <c r="D14" s="2369" t="n">
        <v>3</v>
      </c>
      <c r="E14" s="2376" t="n">
        <v>4</v>
      </c>
      <c r="F14" s="2376" t="n">
        <v>2</v>
      </c>
      <c r="G14" s="2376" t="n">
        <v>9</v>
      </c>
      <c r="H14" s="2376">
        <f>SUM(I14:K14)</f>
        <v/>
      </c>
      <c r="I14" s="2158" t="n">
        <v>0</v>
      </c>
      <c r="J14" s="2158" t="n">
        <v>0</v>
      </c>
      <c r="K14" s="2158" t="n">
        <v>0</v>
      </c>
      <c r="L14" s="2376">
        <f>SUM(M14:O14)</f>
        <v/>
      </c>
      <c r="M14" s="2158" t="n">
        <v>0</v>
      </c>
      <c r="N14" s="2158" t="n">
        <v>0</v>
      </c>
      <c r="O14" s="2158" t="n">
        <v>0</v>
      </c>
      <c r="P14" s="2376">
        <f>SUM(Q14:S14)</f>
        <v/>
      </c>
      <c r="Q14" s="2158" t="n">
        <v>4</v>
      </c>
      <c r="R14" s="2158" t="n">
        <v>2</v>
      </c>
      <c r="S14" s="2377" t="n">
        <v>9</v>
      </c>
      <c r="T14" s="596" t="n">
        <v>2024</v>
      </c>
    </row>
    <row r="15" ht="15" customFormat="1" customHeight="1" s="34">
      <c r="A15" s="1545" t="inlineStr">
        <is>
          <t>자료 : 대구지방보훈청, 2014년 부터 양식변경 합계란 남여구분 항목 추가</t>
        </is>
      </c>
      <c r="B15" s="2181" t="n"/>
      <c r="C15" s="2181" t="n"/>
      <c r="D15" s="2181" t="n"/>
      <c r="E15" s="2181" t="n"/>
      <c r="F15" s="2181" t="n"/>
      <c r="G15" s="2181" t="n"/>
      <c r="H15" s="2181" t="n"/>
      <c r="I15" s="2181" t="n"/>
      <c r="J15" s="2181" t="n"/>
      <c r="K15" s="2181" t="n"/>
      <c r="L15" s="411" t="n"/>
      <c r="M15" s="411" t="n"/>
      <c r="N15" s="411" t="n"/>
      <c r="O15" s="411" t="n"/>
      <c r="P15" s="411" t="n"/>
      <c r="Q15" s="411" t="n"/>
      <c r="R15" s="411" t="n"/>
      <c r="S15" s="411" t="n"/>
    </row>
  </sheetData>
  <mergeCells count="28">
    <mergeCell ref="H7:H9"/>
    <mergeCell ref="A15:K15"/>
    <mergeCell ref="J7:J9"/>
    <mergeCell ref="P7:P9"/>
    <mergeCell ref="L6:O6"/>
    <mergeCell ref="E7:E9"/>
    <mergeCell ref="K7:K9"/>
    <mergeCell ref="O7:O9"/>
    <mergeCell ref="A6:A9"/>
    <mergeCell ref="Q7:Q9"/>
    <mergeCell ref="B7:B9"/>
    <mergeCell ref="N7:N9"/>
    <mergeCell ref="B6:G6"/>
    <mergeCell ref="C8:C9"/>
    <mergeCell ref="F7:F9"/>
    <mergeCell ref="L7:L9"/>
    <mergeCell ref="A3:T3"/>
    <mergeCell ref="D8:D9"/>
    <mergeCell ref="H6:K6"/>
    <mergeCell ref="R7:R9"/>
    <mergeCell ref="P6:S6"/>
    <mergeCell ref="T6:T9"/>
    <mergeCell ref="G7:G9"/>
    <mergeCell ref="C7:D7"/>
    <mergeCell ref="I7:I9"/>
    <mergeCell ref="A4:T4"/>
    <mergeCell ref="M7:M9"/>
    <mergeCell ref="S7:S9"/>
  </mergeCells>
  <pageMargins left="0.8100000000000001" right="0.84" top="0.984251968503937" bottom="0.984251968503937" header="0.5118110236220472" footer="0.5118110236220472"/>
  <pageSetup orientation="portrait" paperSize="9" scale="4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E17"/>
  <sheetViews>
    <sheetView showGridLines="0" view="pageBreakPreview" zoomScaleNormal="100" zoomScaleSheetLayoutView="100" workbookViewId="0">
      <selection activeCell="H20" sqref="H20"/>
    </sheetView>
  </sheetViews>
  <sheetFormatPr baseColWidth="8" defaultColWidth="8" defaultRowHeight="14.25"/>
  <cols>
    <col width="12.77734375" customWidth="1" style="327" min="1" max="5"/>
    <col width="8" customWidth="1" style="327" min="6" max="16384"/>
  </cols>
  <sheetData>
    <row r="1" ht="15" customFormat="1" customHeight="1" s="329">
      <c r="A1" s="329" t="inlineStr">
        <is>
          <t>ⅩⅡ. 보건 및 사회보장</t>
        </is>
      </c>
      <c r="B1" s="329" t="n"/>
      <c r="C1" s="329" t="n"/>
      <c r="D1" s="329" t="n"/>
      <c r="E1" s="1502" t="inlineStr">
        <is>
          <t>ⅩⅡ. Health and Social Security</t>
        </is>
      </c>
    </row>
    <row r="2" ht="15" customFormat="1" customHeight="1" s="329">
      <c r="A2" s="329" t="n"/>
      <c r="B2" s="329" t="n"/>
      <c r="C2" s="329" t="n"/>
      <c r="D2" s="329" t="n"/>
      <c r="E2" s="1502" t="n"/>
    </row>
    <row r="3" ht="24.95" customFormat="1" customHeight="1" s="1546">
      <c r="A3" s="1546" t="inlineStr">
        <is>
          <t>22. 참전용사 등록현황</t>
        </is>
      </c>
    </row>
    <row r="4" ht="24.95" customFormat="1" customHeight="1" s="1546">
      <c r="A4" s="1546" t="inlineStr">
        <is>
          <t>22. War Veterans</t>
        </is>
      </c>
    </row>
    <row r="5" ht="15" customFormat="1" customHeight="1" s="330" thickBot="1">
      <c r="A5" s="330" t="inlineStr">
        <is>
          <t>단위 : 명</t>
        </is>
      </c>
      <c r="E5" s="331" t="inlineStr">
        <is>
          <t>Unit : person</t>
        </is>
      </c>
    </row>
    <row r="6" ht="15" customFormat="1" customHeight="1" s="12">
      <c r="A6" s="2323" t="inlineStr">
        <is>
          <t>연 별</t>
        </is>
      </c>
      <c r="B6" s="2380" t="inlineStr">
        <is>
          <t>총 계
Total</t>
        </is>
      </c>
      <c r="C6" s="2381" t="inlineStr">
        <is>
          <t>6·25 참전
Korean war</t>
        </is>
      </c>
      <c r="D6" s="2381" t="inlineStr">
        <is>
          <t>월 남 전
Vietnam war</t>
        </is>
      </c>
      <c r="E6" s="2381" t="inlineStr">
        <is>
          <t>6·25 및 월남전Korean and Vietnam war</t>
        </is>
      </c>
    </row>
    <row r="7" ht="15" customFormat="1" customHeight="1" s="17">
      <c r="A7" s="2060" t="n"/>
      <c r="B7" s="2119" t="n"/>
      <c r="C7" s="2064" t="n"/>
      <c r="D7" s="2064" t="n"/>
      <c r="E7" s="2064" t="n"/>
    </row>
    <row r="8" ht="15" customFormat="1" customHeight="1" s="17">
      <c r="A8" s="2060" t="n"/>
      <c r="B8" s="2119" t="n"/>
      <c r="C8" s="2064" t="n"/>
      <c r="D8" s="2064" t="n"/>
      <c r="E8" s="2064" t="n"/>
    </row>
    <row r="9" ht="15" customFormat="1" customHeight="1" s="17">
      <c r="A9" s="2068" t="n"/>
      <c r="B9" s="2165" t="n"/>
      <c r="C9" s="2070" t="n"/>
      <c r="D9" s="2070" t="n"/>
      <c r="E9" s="2070" t="n"/>
    </row>
    <row r="10" ht="44.25" customFormat="1" customHeight="1" s="855">
      <c r="A10" s="852" t="inlineStr">
        <is>
          <t>2020</t>
        </is>
      </c>
      <c r="B10" s="2382" t="n">
        <v>276</v>
      </c>
      <c r="C10" s="2383" t="n">
        <v>123</v>
      </c>
      <c r="D10" s="2383" t="n">
        <v>153</v>
      </c>
      <c r="E10" s="2383" t="n">
        <v>0</v>
      </c>
    </row>
    <row r="11" ht="44.25" customFormat="1" customHeight="1" s="855">
      <c r="A11" s="852" t="inlineStr">
        <is>
          <t>2021</t>
        </is>
      </c>
      <c r="B11" s="2383">
        <f>SUM(C11:E11)</f>
        <v/>
      </c>
      <c r="C11" s="2383" t="n">
        <v>102</v>
      </c>
      <c r="D11" s="2383" t="n">
        <v>153</v>
      </c>
      <c r="E11" s="2383" t="n">
        <v>0</v>
      </c>
    </row>
    <row r="12" ht="44.25" customFormat="1" customHeight="1" s="855">
      <c r="A12" s="852" t="inlineStr">
        <is>
          <t>2022</t>
        </is>
      </c>
      <c r="B12" s="2382">
        <f>SUM(C12:E12)</f>
        <v/>
      </c>
      <c r="C12" s="2383" t="n">
        <v>81</v>
      </c>
      <c r="D12" s="2383" t="n">
        <v>148</v>
      </c>
      <c r="E12" s="2383" t="n"/>
    </row>
    <row r="13" ht="44.25" customFormat="1" customHeight="1" s="855">
      <c r="A13" s="852" t="inlineStr">
        <is>
          <t>2023</t>
        </is>
      </c>
      <c r="B13" s="2382">
        <f>SUM(C13:E13)</f>
        <v/>
      </c>
      <c r="C13" s="2383" t="n">
        <v>70</v>
      </c>
      <c r="D13" s="2383" t="n">
        <v>145</v>
      </c>
      <c r="E13" s="2383" t="n">
        <v>0</v>
      </c>
    </row>
    <row r="14" ht="44.25" customFormat="1" customHeight="1" s="12" thickBot="1">
      <c r="A14" s="46" t="inlineStr">
        <is>
          <t>2024</t>
        </is>
      </c>
      <c r="B14" s="2384">
        <f>SUM(C14:E14)</f>
        <v/>
      </c>
      <c r="C14" s="2385" t="n">
        <v>58</v>
      </c>
      <c r="D14" s="2385" t="n">
        <v>134</v>
      </c>
      <c r="E14" s="2385" t="n">
        <v>0</v>
      </c>
    </row>
    <row r="15" ht="15" customFormat="1" customHeight="1" s="330">
      <c r="A15" s="124" t="inlineStr">
        <is>
          <t>자료 : 대구지방보훈청</t>
        </is>
      </c>
      <c r="B15" s="2080" t="n"/>
      <c r="C15" s="124" t="n"/>
      <c r="D15" s="2386" t="n"/>
      <c r="E15" s="2386" t="n"/>
    </row>
    <row r="16" ht="15" customFormat="1" customHeight="1" s="330">
      <c r="A16" s="330" t="inlineStr">
        <is>
          <t>주 : 2018년 부터 기타에 대한 분류가 없음(항목 삭제)</t>
        </is>
      </c>
    </row>
    <row r="17" ht="11.25" customFormat="1" customHeight="1" s="12">
      <c r="A17" s="12" t="n"/>
      <c r="B17" s="12" t="n"/>
      <c r="C17" s="12" t="n"/>
      <c r="D17" s="12" t="n"/>
      <c r="E17" s="12" t="n"/>
    </row>
  </sheetData>
  <mergeCells count="7">
    <mergeCell ref="A4:E4"/>
    <mergeCell ref="A6:A9"/>
    <mergeCell ref="D6:D9"/>
    <mergeCell ref="B6:B9"/>
    <mergeCell ref="E6:E9"/>
    <mergeCell ref="C6:C9"/>
    <mergeCell ref="A3:E3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88" pageOrder="overThenDown" verticalDpi="300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S99"/>
  <sheetViews>
    <sheetView showGridLines="0" view="pageBreakPreview" zoomScaleNormal="100" workbookViewId="0">
      <selection activeCell="G27" sqref="G27"/>
    </sheetView>
  </sheetViews>
  <sheetFormatPr baseColWidth="8" defaultColWidth="8" defaultRowHeight="14.25"/>
  <cols>
    <col width="8.109375" customWidth="1" style="299" min="1" max="1"/>
    <col width="9" customWidth="1" style="299" min="2" max="3"/>
    <col width="8.5546875" customWidth="1" style="299" min="4" max="9"/>
    <col width="9.44140625" customWidth="1" style="299" min="10" max="15"/>
    <col width="13.77734375" customWidth="1" style="299" min="16" max="16"/>
    <col width="8" customWidth="1" style="299" min="17" max="16384"/>
  </cols>
  <sheetData>
    <row r="1" ht="15" customFormat="1" customHeight="1" s="299">
      <c r="A1" s="335" t="inlineStr">
        <is>
          <t>ⅩⅡ. 보건 및 사회보장</t>
        </is>
      </c>
      <c r="B1" s="342" t="n"/>
      <c r="C1" s="342" t="n"/>
      <c r="D1" s="342" t="n"/>
      <c r="E1" s="1554" t="n"/>
      <c r="F1" s="342" t="n"/>
      <c r="G1" s="342" t="n"/>
      <c r="H1" s="342" t="n"/>
      <c r="I1" s="1554" t="n"/>
      <c r="J1" s="342" t="n"/>
      <c r="K1" s="342" t="n"/>
      <c r="L1" s="1554" t="n"/>
      <c r="M1" s="342" t="n"/>
      <c r="N1" s="342" t="n"/>
      <c r="O1" s="342" t="n"/>
      <c r="P1" s="1554" t="inlineStr">
        <is>
          <t xml:space="preserve">ⅩⅡ. Health and Social Security </t>
        </is>
      </c>
      <c r="Q1" s="1414" t="n"/>
      <c r="R1" s="1414" t="n"/>
      <c r="S1" s="1414" t="n"/>
    </row>
    <row r="2" ht="15" customFormat="1" customHeight="1" s="299">
      <c r="A2" s="335" t="n"/>
      <c r="B2" s="342" t="n"/>
      <c r="C2" s="342" t="n"/>
      <c r="D2" s="342" t="n"/>
      <c r="E2" s="1554" t="n"/>
      <c r="F2" s="342" t="n"/>
      <c r="G2" s="342" t="n"/>
      <c r="H2" s="342" t="n"/>
      <c r="I2" s="1554" t="n"/>
      <c r="J2" s="342" t="n"/>
      <c r="K2" s="342" t="n"/>
      <c r="L2" s="1554" t="n"/>
      <c r="M2" s="342" t="n"/>
      <c r="N2" s="342" t="n"/>
      <c r="O2" s="342" t="n"/>
      <c r="P2" s="1554" t="n"/>
      <c r="Q2" s="1414" t="n"/>
      <c r="R2" s="1414" t="n"/>
      <c r="S2" s="1414" t="n"/>
    </row>
    <row r="3" ht="24.95" customFormat="1" customHeight="1" s="1781">
      <c r="A3" s="1553" t="inlineStr">
        <is>
          <t>23. 적십자 모금액 및 구호, 사회복지 서비스 실적</t>
        </is>
      </c>
      <c r="Q3" s="343" t="n"/>
      <c r="R3" s="343" t="n"/>
      <c r="S3" s="343" t="n"/>
    </row>
    <row r="4" ht="24.95" customFormat="1" customHeight="1" s="1781">
      <c r="A4" s="1553" t="inlineStr">
        <is>
          <t>23. Donations, Relief Aid, and Social Welfare Support of the Korean Red Cross</t>
        </is>
      </c>
    </row>
    <row r="5" ht="15" customFormat="1" customHeight="1" s="428" thickBot="1">
      <c r="A5" s="335" t="inlineStr">
        <is>
          <t>단위 : 세대, 명, 천원</t>
        </is>
      </c>
      <c r="B5" s="335" t="n"/>
      <c r="C5" s="335" t="n"/>
      <c r="D5" s="335" t="n"/>
      <c r="E5" s="1554" t="inlineStr">
        <is>
          <t xml:space="preserve"> </t>
        </is>
      </c>
      <c r="F5" s="335" t="n"/>
      <c r="G5" s="335" t="n"/>
      <c r="H5" s="335" t="n"/>
      <c r="I5" s="1554" t="n"/>
      <c r="J5" s="1554" t="n"/>
      <c r="M5" s="335" t="n"/>
      <c r="N5" s="335" t="n"/>
      <c r="O5" s="335" t="n"/>
      <c r="P5" s="1554" t="inlineStr">
        <is>
          <t>Unit : household, person, 1,000won</t>
        </is>
      </c>
      <c r="Q5" s="1414" t="n"/>
      <c r="R5" s="1414" t="n"/>
    </row>
    <row r="6" ht="24" customFormat="1" customHeight="1" s="192">
      <c r="A6" s="1555" t="inlineStr">
        <is>
          <t xml:space="preserve">연별 및
읍면별
</t>
        </is>
      </c>
      <c r="B6" s="2387" t="inlineStr">
        <is>
          <t>모금액
Donations</t>
        </is>
      </c>
      <c r="C6" s="2085" t="n"/>
      <c r="D6" s="2388" t="inlineStr">
        <is>
          <t>구호 및 사회복지 서비스 실적
Relief Aids &amp; Social Welfare Support</t>
        </is>
      </c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2098" t="n"/>
      <c r="N6" s="2098" t="n"/>
      <c r="O6" s="2116" t="n"/>
      <c r="P6" s="2261" t="inlineStr">
        <is>
          <t>Year &amp; Eup, 
Myeon</t>
        </is>
      </c>
    </row>
    <row r="7" ht="24" customFormat="1" customHeight="1" s="192">
      <c r="A7" s="2060" t="n"/>
      <c r="B7" s="1560" t="inlineStr">
        <is>
          <t>기부자 수
Doners</t>
        </is>
      </c>
      <c r="C7" s="1562" t="inlineStr">
        <is>
          <t>금 액
Amount</t>
        </is>
      </c>
      <c r="D7" s="1562" t="inlineStr">
        <is>
          <t>계 Total</t>
        </is>
      </c>
      <c r="E7" s="2117" t="n"/>
      <c r="F7" s="2118" t="n"/>
      <c r="G7" s="1562" t="inlineStr">
        <is>
          <t>재 난 구 호
Disaster relief</t>
        </is>
      </c>
      <c r="H7" s="2117" t="n"/>
      <c r="I7" s="2118" t="n"/>
      <c r="J7" s="1568" t="inlineStr">
        <is>
          <t>긴 급 지 원
Emergency Welfare Support</t>
        </is>
      </c>
      <c r="K7" s="2117" t="n"/>
      <c r="L7" s="2118" t="n"/>
      <c r="M7" s="1562" t="inlineStr">
        <is>
          <t>결 연 지 원
Sponsorship Services</t>
        </is>
      </c>
      <c r="N7" s="2117" t="n"/>
      <c r="O7" s="2118" t="n"/>
      <c r="P7" s="2066" t="n"/>
    </row>
    <row r="8" ht="14.25" customFormat="1" customHeight="1" s="192">
      <c r="A8" s="2060" t="n"/>
      <c r="B8" s="2119" t="n"/>
      <c r="C8" s="2064" t="n"/>
      <c r="D8" s="1562" t="inlineStr">
        <is>
          <t>세 대Households</t>
        </is>
      </c>
      <c r="E8" s="1562" t="inlineStr">
        <is>
          <t>인 원
Persons</t>
        </is>
      </c>
      <c r="F8" s="1562" t="inlineStr">
        <is>
          <t>금 액
Amount</t>
        </is>
      </c>
      <c r="G8" s="1562" t="inlineStr">
        <is>
          <t>세 대Households</t>
        </is>
      </c>
      <c r="H8" s="1562" t="inlineStr">
        <is>
          <t>인 원
Persons</t>
        </is>
      </c>
      <c r="I8" s="1562" t="inlineStr">
        <is>
          <t>금 액
Amount</t>
        </is>
      </c>
      <c r="J8" s="1568" t="inlineStr">
        <is>
          <t>세 대Households</t>
        </is>
      </c>
      <c r="K8" s="1562" t="inlineStr">
        <is>
          <t>인 원
Persons</t>
        </is>
      </c>
      <c r="L8" s="1562" t="inlineStr">
        <is>
          <t>금 액
Amount</t>
        </is>
      </c>
      <c r="M8" s="1562" t="inlineStr">
        <is>
          <t>세 대Households</t>
        </is>
      </c>
      <c r="N8" s="1562" t="inlineStr">
        <is>
          <t>인 원
Persons</t>
        </is>
      </c>
      <c r="O8" s="1564" t="inlineStr">
        <is>
          <t>금 액
Amount</t>
        </is>
      </c>
      <c r="P8" s="2066" t="n"/>
    </row>
    <row r="9" ht="14.25" customFormat="1" customHeight="1" s="192">
      <c r="A9" s="2087" t="n"/>
      <c r="B9" s="2120" t="n"/>
      <c r="C9" s="2069" t="n"/>
      <c r="D9" s="2069" t="n"/>
      <c r="E9" s="2069" t="n"/>
      <c r="F9" s="2069" t="n"/>
      <c r="G9" s="2069" t="n"/>
      <c r="H9" s="2069" t="n"/>
      <c r="I9" s="2069" t="n"/>
      <c r="J9" s="2062" t="n"/>
      <c r="K9" s="2069" t="n"/>
      <c r="L9" s="2069" t="n"/>
      <c r="M9" s="2069" t="n"/>
      <c r="N9" s="2069" t="n"/>
      <c r="O9" s="2197" t="n"/>
      <c r="P9" s="2144" t="n"/>
    </row>
    <row r="10" ht="18.75" customFormat="1" customHeight="1" s="192">
      <c r="A10" s="890" t="n">
        <v>2020</v>
      </c>
      <c r="B10" s="2389" t="n">
        <v>5738</v>
      </c>
      <c r="C10" s="2389" t="n">
        <v>52028</v>
      </c>
      <c r="D10" s="2389" t="n">
        <v>6390.999999999999</v>
      </c>
      <c r="E10" s="2389" t="n">
        <v>14165</v>
      </c>
      <c r="F10" s="2389" t="n">
        <v>214289</v>
      </c>
      <c r="G10" s="2389" t="n">
        <v>6213</v>
      </c>
      <c r="H10" s="2389" t="n">
        <v>13670</v>
      </c>
      <c r="I10" s="2389" t="n">
        <v>199969</v>
      </c>
      <c r="J10" s="2389" t="n">
        <v>2</v>
      </c>
      <c r="K10" s="2389" t="n">
        <v>2</v>
      </c>
      <c r="L10" s="2389" t="n">
        <v>2000</v>
      </c>
      <c r="M10" s="2389" t="n">
        <v>176</v>
      </c>
      <c r="N10" s="2389" t="n">
        <v>493.0000000000001</v>
      </c>
      <c r="O10" s="2389" t="n">
        <v>12320</v>
      </c>
      <c r="P10" s="891" t="n">
        <v>2020</v>
      </c>
    </row>
    <row r="11" ht="18.75" customFormat="1" customHeight="1" s="192">
      <c r="A11" s="890" t="n">
        <v>2021</v>
      </c>
      <c r="B11" s="2389" t="n">
        <v>5691</v>
      </c>
      <c r="C11" s="2389" t="n">
        <v>48770</v>
      </c>
      <c r="D11" s="2389" t="n">
        <v>11163</v>
      </c>
      <c r="E11" s="2389" t="n">
        <v>21897</v>
      </c>
      <c r="F11" s="2389" t="n">
        <v>70985</v>
      </c>
      <c r="G11" s="2389" t="n">
        <v>10985</v>
      </c>
      <c r="H11" s="2389" t="n">
        <v>21515</v>
      </c>
      <c r="I11" s="2389" t="n">
        <v>1890</v>
      </c>
      <c r="J11" s="2389" t="n">
        <v>2</v>
      </c>
      <c r="K11" s="2389" t="n">
        <v>6</v>
      </c>
      <c r="L11" s="2389" t="n">
        <v>3500</v>
      </c>
      <c r="M11" s="2389" t="n">
        <v>176</v>
      </c>
      <c r="N11" s="2389" t="n">
        <v>376</v>
      </c>
      <c r="O11" s="2389" t="n">
        <v>65595</v>
      </c>
      <c r="P11" s="891" t="n">
        <v>2021</v>
      </c>
    </row>
    <row r="12" ht="18.75" customFormat="1" customHeight="1" s="192">
      <c r="A12" s="890" t="n">
        <v>2022</v>
      </c>
      <c r="B12" s="2389" t="n">
        <v>3751</v>
      </c>
      <c r="C12" s="2389" t="n">
        <v>46560</v>
      </c>
      <c r="D12" s="2389" t="n">
        <v>736</v>
      </c>
      <c r="E12" s="2389" t="n">
        <v>1153</v>
      </c>
      <c r="F12" s="2389" t="n">
        <v>12310</v>
      </c>
      <c r="G12" s="2389" t="n">
        <v>622</v>
      </c>
      <c r="H12" s="2389" t="n">
        <v>626</v>
      </c>
      <c r="I12" s="2389" t="n">
        <v>6091</v>
      </c>
      <c r="J12" s="2389" t="n">
        <v>4</v>
      </c>
      <c r="K12" s="2389" t="n">
        <v>10</v>
      </c>
      <c r="L12" s="2389" t="n">
        <v>3100</v>
      </c>
      <c r="M12" s="2389" t="n">
        <v>110</v>
      </c>
      <c r="N12" s="2389" t="n">
        <v>517</v>
      </c>
      <c r="O12" s="2389" t="n">
        <v>3119</v>
      </c>
      <c r="P12" s="891" t="n">
        <v>2022</v>
      </c>
    </row>
    <row r="13" ht="18.75" customFormat="1" customHeight="1" s="192">
      <c r="A13" s="890" t="n">
        <v>2023</v>
      </c>
      <c r="B13" s="2389" t="n">
        <v>5522</v>
      </c>
      <c r="C13" s="2389" t="n">
        <v>50923</v>
      </c>
      <c r="D13" s="2389" t="n">
        <v>584</v>
      </c>
      <c r="E13" s="2389" t="n">
        <v>1131</v>
      </c>
      <c r="F13" s="2389" t="n">
        <v>24915</v>
      </c>
      <c r="G13" s="2389" t="n">
        <v>120</v>
      </c>
      <c r="H13" s="2389" t="n">
        <v>257</v>
      </c>
      <c r="I13" s="2389" t="n">
        <v>4841</v>
      </c>
      <c r="J13" s="2389" t="n">
        <v>5</v>
      </c>
      <c r="K13" s="2389" t="n">
        <v>7</v>
      </c>
      <c r="L13" s="2389" t="n">
        <v>8500</v>
      </c>
      <c r="M13" s="2389" t="n">
        <v>459</v>
      </c>
      <c r="N13" s="2389" t="n">
        <v>867</v>
      </c>
      <c r="O13" s="2389" t="n">
        <v>11574</v>
      </c>
      <c r="P13" s="891" t="n">
        <v>2023</v>
      </c>
    </row>
    <row r="14" ht="18.75" customFormat="1" customHeight="1" s="535">
      <c r="A14" s="892" t="n">
        <v>2024</v>
      </c>
      <c r="B14" s="2390">
        <f>SUM(B16:B23)</f>
        <v/>
      </c>
      <c r="C14" s="2390">
        <f>SUM(C16:C23)</f>
        <v/>
      </c>
      <c r="D14" s="2390">
        <f>SUM(D16:D23)</f>
        <v/>
      </c>
      <c r="E14" s="2390">
        <f>SUM(E16:E23)</f>
        <v/>
      </c>
      <c r="F14" s="2390">
        <f>SUM(F16:F23)</f>
        <v/>
      </c>
      <c r="G14" s="2390">
        <f>SUM(G16:G23)</f>
        <v/>
      </c>
      <c r="H14" s="2390">
        <f>SUM(H16:H23)</f>
        <v/>
      </c>
      <c r="I14" s="2390">
        <f>SUM(I16:I23)</f>
        <v/>
      </c>
      <c r="J14" s="2390">
        <f>SUM(J16:J23)</f>
        <v/>
      </c>
      <c r="K14" s="2390">
        <f>SUM(K16:K23)</f>
        <v/>
      </c>
      <c r="L14" s="2390">
        <f>SUM(L16:L23)</f>
        <v/>
      </c>
      <c r="M14" s="2390">
        <f>SUM(M16:M23)</f>
        <v/>
      </c>
      <c r="N14" s="2390">
        <f>SUM(N16:N23)</f>
        <v/>
      </c>
      <c r="O14" s="2390">
        <f>SUM(O16:O23)</f>
        <v/>
      </c>
      <c r="P14" s="894" t="n">
        <v>2024</v>
      </c>
    </row>
    <row r="15" ht="17.25" customFormat="1" customHeight="1" s="535">
      <c r="A15" s="892" t="n"/>
      <c r="B15" s="2390" t="n"/>
      <c r="C15" s="2390" t="n"/>
      <c r="D15" s="2390" t="n"/>
      <c r="E15" s="2390" t="n"/>
      <c r="F15" s="2390" t="n"/>
      <c r="G15" s="2390" t="n"/>
      <c r="H15" s="2390" t="n"/>
      <c r="I15" s="2390" t="n"/>
      <c r="J15" s="2390" t="n"/>
      <c r="K15" s="2390" t="n"/>
      <c r="L15" s="2390" t="n"/>
      <c r="M15" s="2390" t="n"/>
      <c r="N15" s="2390" t="n"/>
      <c r="O15" s="2390" t="n"/>
      <c r="P15" s="894" t="n"/>
    </row>
    <row r="16" ht="18.75" customFormat="1" customHeight="1" s="535">
      <c r="A16" s="597" t="inlineStr">
        <is>
          <t>대가야읍</t>
        </is>
      </c>
      <c r="B16" s="2391" t="n">
        <v>527</v>
      </c>
      <c r="C16" s="2391" t="n">
        <v>10185</v>
      </c>
      <c r="D16" s="2389">
        <f>G16+J16+M16</f>
        <v/>
      </c>
      <c r="E16" s="2389">
        <f>H16+K16+N16</f>
        <v/>
      </c>
      <c r="F16" s="2389">
        <f>I16+L16+O16</f>
        <v/>
      </c>
      <c r="G16" s="2392" t="n">
        <v>514</v>
      </c>
      <c r="H16" s="2392" t="n">
        <v>530</v>
      </c>
      <c r="I16" s="2392" t="n">
        <v>8357</v>
      </c>
      <c r="J16" s="2392" t="n">
        <v>1</v>
      </c>
      <c r="K16" s="2392" t="n">
        <v>1</v>
      </c>
      <c r="L16" s="2392" t="n">
        <v>3000</v>
      </c>
      <c r="M16" s="2392" t="n">
        <v>5</v>
      </c>
      <c r="N16" s="2392" t="n">
        <v>13</v>
      </c>
      <c r="O16" s="2392" t="n">
        <v>2449</v>
      </c>
      <c r="P16" s="587" t="inlineStr">
        <is>
          <t>Daegaya-eup</t>
        </is>
      </c>
    </row>
    <row r="17" ht="18.75" customFormat="1" customHeight="1" s="535">
      <c r="A17" s="597" t="inlineStr">
        <is>
          <t>덕곡면</t>
        </is>
      </c>
      <c r="B17" s="2391" t="n">
        <v>325</v>
      </c>
      <c r="C17" s="2391" t="n">
        <v>3000</v>
      </c>
      <c r="D17" s="2389">
        <f>G17+J17+M17</f>
        <v/>
      </c>
      <c r="E17" s="2389">
        <f>H17+K17+N17</f>
        <v/>
      </c>
      <c r="F17" s="2389">
        <f>I17+L17+O17</f>
        <v/>
      </c>
      <c r="G17" s="2392" t="n">
        <v>12</v>
      </c>
      <c r="H17" s="2392" t="n">
        <v>18</v>
      </c>
      <c r="I17" s="2392" t="n">
        <v>467</v>
      </c>
      <c r="J17" s="2392" t="n"/>
      <c r="K17" s="2392" t="n"/>
      <c r="L17" s="2392" t="n"/>
      <c r="M17" s="2392" t="n">
        <v>4</v>
      </c>
      <c r="N17" s="2392" t="n">
        <v>7</v>
      </c>
      <c r="O17" s="2392" t="n">
        <v>1959</v>
      </c>
      <c r="P17" s="587" t="inlineStr">
        <is>
          <t>Deokgok-myeon</t>
        </is>
      </c>
    </row>
    <row r="18" ht="18.75" customFormat="1" customHeight="1" s="535">
      <c r="A18" s="597" t="inlineStr">
        <is>
          <t>운수면</t>
        </is>
      </c>
      <c r="B18" s="2391" t="n">
        <v>613</v>
      </c>
      <c r="C18" s="2391" t="n">
        <v>3490</v>
      </c>
      <c r="D18" s="2389">
        <f>G18+J18+M18</f>
        <v/>
      </c>
      <c r="E18" s="2389">
        <f>H18+K18+N18</f>
        <v/>
      </c>
      <c r="F18" s="2389">
        <f>I18+L18+O18</f>
        <v/>
      </c>
      <c r="G18" s="2392" t="n">
        <v>9</v>
      </c>
      <c r="H18" s="2392" t="n">
        <v>25</v>
      </c>
      <c r="I18" s="2392" t="n">
        <v>350</v>
      </c>
      <c r="J18" s="2392" t="n"/>
      <c r="K18" s="2392" t="n"/>
      <c r="L18" s="2392" t="n"/>
      <c r="M18" s="2392" t="n">
        <v>5</v>
      </c>
      <c r="N18" s="2392" t="n">
        <v>12</v>
      </c>
      <c r="O18" s="2392" t="n">
        <v>2449</v>
      </c>
      <c r="P18" s="587" t="inlineStr">
        <is>
          <t>Unsu-myeon</t>
        </is>
      </c>
    </row>
    <row r="19" ht="18.75" customFormat="1" customHeight="1" s="535">
      <c r="A19" s="597" t="inlineStr">
        <is>
          <t>성산면</t>
        </is>
      </c>
      <c r="B19" s="2391" t="n">
        <v>591</v>
      </c>
      <c r="C19" s="2391" t="n">
        <v>7250</v>
      </c>
      <c r="D19" s="2389">
        <f>G19+J19+M19</f>
        <v/>
      </c>
      <c r="E19" s="2389">
        <f>H19+K19+N19</f>
        <v/>
      </c>
      <c r="F19" s="2389">
        <f>I19+L19+O19</f>
        <v/>
      </c>
      <c r="G19" s="2392" t="n">
        <v>13</v>
      </c>
      <c r="H19" s="2392" t="n">
        <v>13</v>
      </c>
      <c r="I19" s="2392" t="n">
        <v>608</v>
      </c>
      <c r="J19" s="2392" t="n">
        <v>1</v>
      </c>
      <c r="K19" s="2392" t="n">
        <v>2</v>
      </c>
      <c r="L19" s="2392" t="n">
        <v>762</v>
      </c>
      <c r="M19" s="2392" t="n">
        <v>4</v>
      </c>
      <c r="N19" s="2392" t="n">
        <v>4</v>
      </c>
      <c r="O19" s="2392" t="n">
        <v>1959</v>
      </c>
      <c r="P19" s="587" t="inlineStr">
        <is>
          <t>Seongsan-myeon</t>
        </is>
      </c>
    </row>
    <row r="20" ht="18.75" customFormat="1" customHeight="1" s="535">
      <c r="A20" s="597" t="inlineStr">
        <is>
          <t>다산면</t>
        </is>
      </c>
      <c r="B20" s="2391" t="n">
        <v>549</v>
      </c>
      <c r="C20" s="2391" t="n">
        <v>8010</v>
      </c>
      <c r="D20" s="2389">
        <f>G20+J20+M20</f>
        <v/>
      </c>
      <c r="E20" s="2389">
        <f>H20+K20+N20</f>
        <v/>
      </c>
      <c r="F20" s="2389">
        <f>I20+L20+O20</f>
        <v/>
      </c>
      <c r="G20" s="2392" t="n">
        <v>8</v>
      </c>
      <c r="H20" s="2392" t="n">
        <v>10</v>
      </c>
      <c r="I20" s="2392" t="n">
        <v>380</v>
      </c>
      <c r="J20" s="2392" t="n">
        <v>1</v>
      </c>
      <c r="K20" s="2392" t="n">
        <v>3</v>
      </c>
      <c r="L20" s="2392" t="n">
        <v>2000</v>
      </c>
      <c r="M20" s="2392" t="n">
        <v>4</v>
      </c>
      <c r="N20" s="2392" t="n">
        <v>12</v>
      </c>
      <c r="O20" s="2392" t="n">
        <v>1959</v>
      </c>
      <c r="P20" s="587" t="inlineStr">
        <is>
          <t>Dasan-myeon</t>
        </is>
      </c>
    </row>
    <row r="21" ht="18.75" customFormat="1" customHeight="1" s="535">
      <c r="A21" s="597" t="inlineStr">
        <is>
          <t>개진면</t>
        </is>
      </c>
      <c r="B21" s="2391" t="n">
        <v>450</v>
      </c>
      <c r="C21" s="2391" t="n">
        <v>5210</v>
      </c>
      <c r="D21" s="2389">
        <f>G21+J21+M21</f>
        <v/>
      </c>
      <c r="E21" s="2389">
        <f>H21+K21+N21</f>
        <v/>
      </c>
      <c r="F21" s="2389">
        <f>I21+L21+O21</f>
        <v/>
      </c>
      <c r="G21" s="2392" t="n">
        <v>9</v>
      </c>
      <c r="H21" s="2392" t="n">
        <v>13</v>
      </c>
      <c r="I21" s="2392" t="n">
        <v>350</v>
      </c>
      <c r="J21" s="2392" t="n"/>
      <c r="K21" s="2392" t="n"/>
      <c r="L21" s="2392" t="n"/>
      <c r="M21" s="2392" t="n">
        <v>3</v>
      </c>
      <c r="N21" s="2392" t="n">
        <v>5</v>
      </c>
      <c r="O21" s="2392" t="n">
        <v>1469</v>
      </c>
      <c r="P21" s="587" t="inlineStr">
        <is>
          <t>Gaejin-myeon</t>
        </is>
      </c>
    </row>
    <row r="22" ht="18.75" customFormat="1" customHeight="1" s="535">
      <c r="A22" s="597" t="inlineStr">
        <is>
          <t>우곡면</t>
        </is>
      </c>
      <c r="B22" s="2391" t="n">
        <v>493</v>
      </c>
      <c r="C22" s="2391" t="n">
        <v>3500</v>
      </c>
      <c r="D22" s="2389">
        <f>G22+J22+M22</f>
        <v/>
      </c>
      <c r="E22" s="2389">
        <f>H22+K22+N22</f>
        <v/>
      </c>
      <c r="F22" s="2389">
        <f>I22+L22+O22</f>
        <v/>
      </c>
      <c r="G22" s="2392" t="n">
        <v>12</v>
      </c>
      <c r="H22" s="2392" t="n">
        <v>16</v>
      </c>
      <c r="I22" s="2392" t="n">
        <v>699</v>
      </c>
      <c r="J22" s="2392" t="n"/>
      <c r="K22" s="2392" t="n"/>
      <c r="L22" s="2392" t="n"/>
      <c r="M22" s="2392" t="n">
        <v>4</v>
      </c>
      <c r="N22" s="2392" t="n">
        <v>6</v>
      </c>
      <c r="O22" s="2392" t="n">
        <v>1959</v>
      </c>
      <c r="P22" s="587" t="inlineStr">
        <is>
          <t>Ugok-myeon</t>
        </is>
      </c>
    </row>
    <row r="23" ht="18.75" customFormat="1" customHeight="1" s="535" thickBot="1">
      <c r="A23" s="599" t="inlineStr">
        <is>
          <t>쌍림면</t>
        </is>
      </c>
      <c r="B23" s="2391" t="n">
        <v>839</v>
      </c>
      <c r="C23" s="2393" t="n">
        <v>4600</v>
      </c>
      <c r="D23" s="2389">
        <f>G23+J23+M23</f>
        <v/>
      </c>
      <c r="E23" s="2389">
        <f>H23+K23+N23</f>
        <v/>
      </c>
      <c r="F23" s="2389">
        <f>I23+L23+O23</f>
        <v/>
      </c>
      <c r="G23" s="2392" t="n">
        <v>8</v>
      </c>
      <c r="H23" s="2392" t="n">
        <v>8</v>
      </c>
      <c r="I23" s="2392" t="n">
        <v>301</v>
      </c>
      <c r="J23" s="2392" t="n">
        <v>3</v>
      </c>
      <c r="K23" s="2392" t="n">
        <v>3</v>
      </c>
      <c r="L23" s="2392" t="n">
        <v>3500</v>
      </c>
      <c r="M23" s="2392" t="n">
        <v>4</v>
      </c>
      <c r="N23" s="2392" t="n">
        <v>7</v>
      </c>
      <c r="O23" s="2392" t="n">
        <v>1959</v>
      </c>
      <c r="P23" s="576" t="inlineStr">
        <is>
          <t>Ssangnim-myeon</t>
        </is>
      </c>
    </row>
    <row r="24" ht="15" customFormat="1" customHeight="1" s="1421">
      <c r="A24" s="337" t="inlineStr">
        <is>
          <t xml:space="preserve">자료 : 대한적십자사 경북지사 </t>
        </is>
      </c>
      <c r="B24" s="338" t="n"/>
      <c r="C24" s="1645" t="n"/>
      <c r="D24" s="338" t="n"/>
      <c r="E24" s="338" t="n"/>
      <c r="F24" s="337" t="n"/>
      <c r="G24" s="337" t="n"/>
      <c r="H24" s="338" t="n"/>
      <c r="I24" s="338" t="n"/>
      <c r="J24" s="339" t="n"/>
      <c r="K24" s="339" t="n"/>
      <c r="L24" s="339" t="n"/>
      <c r="M24" s="340" t="n"/>
      <c r="N24" s="341" t="n"/>
      <c r="O24" s="341" t="n"/>
      <c r="P24" s="340" t="n"/>
    </row>
    <row r="25" ht="15" customFormat="1" customHeight="1" s="209">
      <c r="A25" s="1570" t="inlineStr">
        <is>
          <t>주 : 2019년 자료부터 표제, 항목명 수정</t>
        </is>
      </c>
      <c r="J25" s="208" t="n"/>
      <c r="K25" s="208" t="n"/>
      <c r="L25" s="208" t="n"/>
      <c r="M25" s="208" t="n"/>
      <c r="N25" s="208" t="n"/>
      <c r="O25" s="208" t="n"/>
      <c r="P25" s="208" t="n"/>
    </row>
    <row r="26" ht="42" customFormat="1" customHeight="1" s="209">
      <c r="A26" s="209" t="n"/>
      <c r="B26" s="2394" t="n"/>
      <c r="C26" s="2394" t="n"/>
      <c r="D26" s="2394" t="n"/>
      <c r="E26" s="2394" t="n"/>
      <c r="F26" s="2394" t="n"/>
      <c r="G26" s="2394" t="n"/>
      <c r="H26" s="2394" t="n"/>
      <c r="I26" s="2394" t="n"/>
      <c r="J26" s="2394" t="n"/>
      <c r="K26" s="2394" t="n"/>
      <c r="L26" s="2394" t="n"/>
      <c r="M26" s="2394" t="n"/>
      <c r="N26" s="2394" t="n"/>
      <c r="O26" s="2394" t="n"/>
      <c r="P26" s="209" t="n"/>
    </row>
    <row r="27" ht="42" customFormat="1" customHeight="1" s="209">
      <c r="A27" s="209" t="n"/>
      <c r="B27" s="209" t="n"/>
      <c r="C27" s="209" t="n"/>
      <c r="D27" s="209" t="n"/>
      <c r="E27" s="209" t="n"/>
      <c r="F27" s="209" t="n"/>
      <c r="G27" s="209" t="n"/>
      <c r="H27" s="209" t="n"/>
      <c r="I27" s="209" t="n"/>
      <c r="J27" s="209" t="n"/>
      <c r="K27" s="209" t="n"/>
      <c r="L27" s="209" t="n"/>
      <c r="M27" s="209" t="n"/>
      <c r="N27" s="209" t="n"/>
      <c r="O27" s="209" t="n"/>
      <c r="P27" s="209" t="n"/>
    </row>
    <row r="28" ht="10.5" customFormat="1" customHeight="1" s="209">
      <c r="A28" s="209" t="n"/>
      <c r="B28" s="209" t="n"/>
      <c r="C28" s="209" t="n"/>
      <c r="D28" s="209" t="n"/>
      <c r="E28" s="209" t="n"/>
      <c r="F28" s="209" t="n"/>
      <c r="G28" s="209" t="n"/>
      <c r="H28" s="209" t="n"/>
      <c r="I28" s="209" t="n"/>
      <c r="J28" s="209" t="n"/>
      <c r="K28" s="209" t="n"/>
      <c r="L28" s="209" t="n"/>
      <c r="M28" s="209" t="n"/>
      <c r="N28" s="209" t="n"/>
      <c r="O28" s="209" t="n"/>
      <c r="P28" s="209" t="n"/>
    </row>
    <row r="29" ht="11.25" customFormat="1" customHeight="1" s="192">
      <c r="A29" s="192" t="n"/>
      <c r="B29" s="192" t="n"/>
      <c r="C29" s="192" t="n"/>
      <c r="D29" s="192" t="n"/>
      <c r="E29" s="192" t="n"/>
      <c r="F29" s="192" t="n"/>
      <c r="G29" s="192" t="n"/>
      <c r="H29" s="192" t="n"/>
      <c r="I29" s="192" t="n"/>
      <c r="J29" s="192" t="n"/>
      <c r="K29" s="192" t="n"/>
      <c r="L29" s="192" t="n"/>
      <c r="M29" s="192" t="n"/>
      <c r="N29" s="192" t="n"/>
      <c r="O29" s="192" t="n"/>
      <c r="P29" s="192" t="n"/>
    </row>
    <row r="30" ht="11.25" customFormat="1" customHeight="1" s="192">
      <c r="A30" s="192" t="n"/>
      <c r="B30" s="192" t="n"/>
      <c r="C30" s="192" t="n"/>
      <c r="D30" s="192" t="n"/>
      <c r="E30" s="192" t="n"/>
      <c r="F30" s="192" t="n"/>
      <c r="G30" s="192" t="n"/>
      <c r="H30" s="192" t="n"/>
      <c r="I30" s="192" t="n"/>
      <c r="J30" s="192" t="n"/>
      <c r="K30" s="192" t="n"/>
      <c r="L30" s="192" t="n"/>
      <c r="M30" s="192" t="n"/>
      <c r="N30" s="192" t="n"/>
      <c r="O30" s="192" t="n"/>
      <c r="P30" s="192" t="n"/>
    </row>
    <row r="31" ht="11.25" customFormat="1" customHeight="1" s="192">
      <c r="A31" s="192" t="n"/>
      <c r="B31" s="192" t="n"/>
      <c r="C31" s="192" t="n"/>
      <c r="D31" s="192" t="n"/>
      <c r="E31" s="192" t="n"/>
      <c r="F31" s="192" t="n"/>
      <c r="G31" s="192" t="n"/>
      <c r="H31" s="192" t="n"/>
      <c r="I31" s="192" t="n"/>
      <c r="J31" s="192" t="n"/>
      <c r="K31" s="192" t="n"/>
      <c r="L31" s="192" t="n"/>
      <c r="M31" s="192" t="n"/>
      <c r="N31" s="192" t="n"/>
      <c r="O31" s="192" t="n"/>
      <c r="P31" s="192" t="n"/>
    </row>
    <row r="32" ht="11.25" customFormat="1" customHeight="1" s="192">
      <c r="A32" s="192" t="n"/>
      <c r="B32" s="192" t="n"/>
      <c r="C32" s="192" t="n"/>
      <c r="D32" s="192" t="n"/>
      <c r="E32" s="192" t="n"/>
      <c r="F32" s="192" t="n"/>
      <c r="G32" s="192" t="n"/>
      <c r="H32" s="192" t="n"/>
      <c r="I32" s="192" t="n"/>
      <c r="J32" s="192" t="n"/>
      <c r="K32" s="192" t="n"/>
      <c r="L32" s="192" t="n"/>
      <c r="M32" s="192" t="n"/>
      <c r="N32" s="192" t="n"/>
      <c r="O32" s="192" t="n"/>
      <c r="P32" s="192" t="n"/>
    </row>
    <row r="33" ht="11.25" customFormat="1" customHeight="1" s="192">
      <c r="A33" s="192" t="n"/>
      <c r="B33" s="192" t="n"/>
      <c r="C33" s="192" t="n"/>
      <c r="D33" s="192" t="n"/>
      <c r="E33" s="192" t="n"/>
      <c r="F33" s="192" t="n"/>
      <c r="G33" s="192" t="n"/>
      <c r="H33" s="192" t="n"/>
      <c r="I33" s="192" t="n"/>
      <c r="J33" s="192" t="n"/>
      <c r="K33" s="192" t="n"/>
      <c r="L33" s="192" t="n"/>
      <c r="M33" s="192" t="n"/>
      <c r="N33" s="192" t="n"/>
      <c r="O33" s="192" t="n"/>
      <c r="P33" s="192" t="n"/>
    </row>
    <row r="34" ht="11.25" customFormat="1" customHeight="1" s="192">
      <c r="A34" s="192" t="n"/>
      <c r="B34" s="192" t="n"/>
      <c r="C34" s="192" t="n"/>
      <c r="D34" s="192" t="n"/>
      <c r="E34" s="192" t="n"/>
      <c r="F34" s="192" t="n"/>
      <c r="G34" s="192" t="n"/>
      <c r="H34" s="192" t="n"/>
      <c r="I34" s="192" t="n"/>
      <c r="J34" s="192" t="n"/>
      <c r="K34" s="192" t="n"/>
      <c r="L34" s="192" t="n"/>
      <c r="M34" s="192" t="n"/>
      <c r="N34" s="192" t="n"/>
      <c r="O34" s="192" t="n"/>
      <c r="P34" s="192" t="n"/>
    </row>
    <row r="35" ht="11.25" customFormat="1" customHeight="1" s="192">
      <c r="A35" s="192" t="n"/>
      <c r="B35" s="192" t="n"/>
      <c r="C35" s="192" t="n"/>
      <c r="D35" s="192" t="n"/>
      <c r="E35" s="192" t="n"/>
      <c r="F35" s="192" t="n"/>
      <c r="G35" s="192" t="n"/>
      <c r="H35" s="192" t="n"/>
      <c r="I35" s="192" t="n"/>
      <c r="J35" s="192" t="n"/>
      <c r="K35" s="192" t="n"/>
      <c r="L35" s="192" t="n"/>
      <c r="M35" s="192" t="n"/>
      <c r="N35" s="192" t="n"/>
      <c r="O35" s="192" t="n"/>
      <c r="P35" s="192" t="n"/>
    </row>
    <row r="36" ht="11.25" customFormat="1" customHeight="1" s="192">
      <c r="A36" s="192" t="n"/>
      <c r="B36" s="192" t="n"/>
      <c r="C36" s="192" t="n"/>
      <c r="D36" s="192" t="n"/>
      <c r="E36" s="192" t="n"/>
      <c r="F36" s="192" t="n"/>
      <c r="G36" s="192" t="n"/>
      <c r="H36" s="192" t="n"/>
      <c r="I36" s="192" t="n"/>
      <c r="J36" s="192" t="n"/>
      <c r="K36" s="192" t="n"/>
      <c r="L36" s="192" t="n"/>
      <c r="M36" s="192" t="n"/>
      <c r="N36" s="192" t="n"/>
      <c r="O36" s="192" t="n"/>
      <c r="P36" s="192" t="n"/>
    </row>
    <row r="37" ht="11.25" customFormat="1" customHeight="1" s="192">
      <c r="A37" s="192" t="n"/>
      <c r="B37" s="192" t="n"/>
      <c r="C37" s="192" t="n"/>
      <c r="D37" s="192" t="n"/>
      <c r="E37" s="192" t="n"/>
      <c r="F37" s="192" t="n"/>
      <c r="G37" s="192" t="n"/>
      <c r="H37" s="192" t="n"/>
      <c r="I37" s="192" t="n"/>
      <c r="J37" s="192" t="n"/>
      <c r="K37" s="192" t="n"/>
      <c r="L37" s="192" t="n"/>
      <c r="M37" s="192" t="n"/>
      <c r="N37" s="192" t="n"/>
      <c r="O37" s="192" t="n"/>
      <c r="P37" s="192" t="n"/>
    </row>
    <row r="38" ht="11.25" customFormat="1" customHeight="1" s="192">
      <c r="A38" s="192" t="n"/>
      <c r="B38" s="192" t="n"/>
      <c r="C38" s="192" t="n"/>
      <c r="D38" s="192" t="n"/>
      <c r="E38" s="192" t="n"/>
      <c r="F38" s="192" t="n"/>
      <c r="G38" s="192" t="n"/>
      <c r="H38" s="192" t="n"/>
      <c r="I38" s="192" t="n"/>
      <c r="J38" s="192" t="n"/>
      <c r="K38" s="192" t="n"/>
      <c r="L38" s="192" t="n"/>
      <c r="M38" s="192" t="n"/>
      <c r="N38" s="192" t="n"/>
      <c r="O38" s="192" t="n"/>
      <c r="P38" s="192" t="n"/>
    </row>
    <row r="39" ht="11.25" customFormat="1" customHeight="1" s="192">
      <c r="A39" s="192" t="n"/>
      <c r="B39" s="192" t="n"/>
      <c r="C39" s="192" t="n"/>
      <c r="D39" s="192" t="n"/>
      <c r="E39" s="192" t="n"/>
      <c r="F39" s="192" t="n"/>
      <c r="G39" s="192" t="n"/>
      <c r="H39" s="192" t="n"/>
      <c r="I39" s="192" t="n"/>
      <c r="J39" s="192" t="n"/>
      <c r="K39" s="192" t="n"/>
      <c r="L39" s="192" t="n"/>
      <c r="M39" s="192" t="n"/>
      <c r="N39" s="192" t="n"/>
      <c r="O39" s="192" t="n"/>
      <c r="P39" s="192" t="n"/>
    </row>
    <row r="40" ht="11.25" customFormat="1" customHeight="1" s="192">
      <c r="A40" s="192" t="n"/>
      <c r="B40" s="192" t="n"/>
      <c r="C40" s="192" t="n"/>
      <c r="D40" s="192" t="n"/>
      <c r="E40" s="192" t="n"/>
      <c r="F40" s="192" t="n"/>
      <c r="G40" s="192" t="n"/>
      <c r="H40" s="192" t="n"/>
      <c r="I40" s="192" t="n"/>
      <c r="J40" s="192" t="n"/>
      <c r="K40" s="192" t="n"/>
      <c r="L40" s="192" t="n"/>
      <c r="M40" s="192" t="n"/>
      <c r="N40" s="192" t="n"/>
      <c r="O40" s="192" t="n"/>
      <c r="P40" s="192" t="n"/>
    </row>
    <row r="41" ht="11.25" customFormat="1" customHeight="1" s="192">
      <c r="A41" s="192" t="n"/>
      <c r="B41" s="192" t="n"/>
      <c r="C41" s="192" t="n"/>
      <c r="D41" s="192" t="n"/>
      <c r="E41" s="192" t="n"/>
      <c r="F41" s="192" t="n"/>
      <c r="G41" s="192" t="n"/>
      <c r="H41" s="192" t="n"/>
      <c r="I41" s="192" t="n"/>
      <c r="J41" s="192" t="n"/>
      <c r="K41" s="192" t="n"/>
      <c r="L41" s="192" t="n"/>
      <c r="M41" s="192" t="n"/>
      <c r="N41" s="192" t="n"/>
      <c r="O41" s="192" t="n"/>
      <c r="P41" s="192" t="n"/>
    </row>
    <row r="42" ht="11.25" customFormat="1" customHeight="1" s="192">
      <c r="A42" s="192" t="n"/>
      <c r="B42" s="192" t="n"/>
      <c r="C42" s="192" t="n"/>
      <c r="D42" s="192" t="n"/>
      <c r="E42" s="192" t="n"/>
      <c r="F42" s="192" t="n"/>
      <c r="G42" s="192" t="n"/>
      <c r="H42" s="192" t="n"/>
      <c r="I42" s="192" t="n"/>
      <c r="J42" s="192" t="n"/>
      <c r="K42" s="192" t="n"/>
      <c r="L42" s="192" t="n"/>
      <c r="M42" s="192" t="n"/>
      <c r="N42" s="192" t="n"/>
      <c r="O42" s="192" t="n"/>
      <c r="P42" s="192" t="n"/>
    </row>
    <row r="43" ht="11.25" customFormat="1" customHeight="1" s="192">
      <c r="A43" s="192" t="n"/>
      <c r="B43" s="192" t="n"/>
      <c r="C43" s="192" t="n"/>
      <c r="D43" s="192" t="n"/>
      <c r="E43" s="192" t="n"/>
      <c r="F43" s="192" t="n"/>
      <c r="G43" s="192" t="n"/>
      <c r="H43" s="192" t="n"/>
      <c r="I43" s="192" t="n"/>
      <c r="J43" s="192" t="n"/>
      <c r="K43" s="192" t="n"/>
      <c r="L43" s="192" t="n"/>
      <c r="M43" s="192" t="n"/>
      <c r="N43" s="192" t="n"/>
      <c r="O43" s="192" t="n"/>
      <c r="P43" s="192" t="n"/>
    </row>
    <row r="44" ht="11.25" customFormat="1" customHeight="1" s="192">
      <c r="A44" s="192" t="n"/>
      <c r="B44" s="192" t="n"/>
      <c r="C44" s="192" t="n"/>
      <c r="D44" s="192" t="n"/>
      <c r="E44" s="192" t="n"/>
      <c r="F44" s="192" t="n"/>
      <c r="G44" s="192" t="n"/>
      <c r="H44" s="192" t="n"/>
      <c r="I44" s="192" t="n"/>
      <c r="J44" s="192" t="n"/>
      <c r="K44" s="192" t="n"/>
      <c r="L44" s="192" t="n"/>
      <c r="M44" s="192" t="n"/>
      <c r="N44" s="192" t="n"/>
      <c r="O44" s="192" t="n"/>
      <c r="P44" s="192" t="n"/>
    </row>
    <row r="45" ht="11.25" customFormat="1" customHeight="1" s="192">
      <c r="A45" s="192" t="n"/>
      <c r="B45" s="192" t="n"/>
      <c r="C45" s="192" t="n"/>
      <c r="D45" s="192" t="n"/>
      <c r="E45" s="192" t="n"/>
      <c r="F45" s="192" t="n"/>
      <c r="G45" s="192" t="n"/>
      <c r="H45" s="192" t="n"/>
      <c r="I45" s="192" t="n"/>
      <c r="J45" s="192" t="n"/>
      <c r="K45" s="192" t="n"/>
      <c r="L45" s="192" t="n"/>
      <c r="M45" s="192" t="n"/>
      <c r="N45" s="192" t="n"/>
      <c r="O45" s="192" t="n"/>
      <c r="P45" s="192" t="n"/>
    </row>
    <row r="46" ht="11.25" customFormat="1" customHeight="1" s="192">
      <c r="A46" s="192" t="n"/>
      <c r="B46" s="192" t="n"/>
      <c r="C46" s="192" t="n"/>
      <c r="D46" s="192" t="n"/>
      <c r="E46" s="192" t="n"/>
      <c r="F46" s="192" t="n"/>
      <c r="G46" s="192" t="n"/>
      <c r="H46" s="192" t="n"/>
      <c r="I46" s="192" t="n"/>
      <c r="J46" s="192" t="n"/>
      <c r="K46" s="192" t="n"/>
      <c r="L46" s="192" t="n"/>
      <c r="M46" s="192" t="n"/>
      <c r="N46" s="192" t="n"/>
      <c r="O46" s="192" t="n"/>
      <c r="P46" s="192" t="n"/>
    </row>
    <row r="47" ht="11.25" customFormat="1" customHeight="1" s="192">
      <c r="A47" s="192" t="n"/>
      <c r="B47" s="192" t="n"/>
      <c r="C47" s="192" t="n"/>
      <c r="D47" s="192" t="n"/>
      <c r="E47" s="192" t="n"/>
      <c r="F47" s="192" t="n"/>
      <c r="G47" s="192" t="n"/>
      <c r="H47" s="192" t="n"/>
      <c r="I47" s="192" t="n"/>
      <c r="J47" s="192" t="n"/>
      <c r="K47" s="192" t="n"/>
      <c r="L47" s="192" t="n"/>
      <c r="M47" s="192" t="n"/>
      <c r="N47" s="192" t="n"/>
      <c r="O47" s="192" t="n"/>
      <c r="P47" s="192" t="n"/>
    </row>
    <row r="48" ht="11.25" customFormat="1" customHeight="1" s="192">
      <c r="A48" s="192" t="n"/>
      <c r="B48" s="192" t="n"/>
      <c r="C48" s="192" t="n"/>
      <c r="D48" s="192" t="n"/>
      <c r="E48" s="192" t="n"/>
      <c r="F48" s="192" t="n"/>
      <c r="G48" s="192" t="n"/>
      <c r="H48" s="192" t="n"/>
      <c r="I48" s="192" t="n"/>
      <c r="J48" s="192" t="n"/>
      <c r="K48" s="192" t="n"/>
      <c r="L48" s="192" t="n"/>
      <c r="M48" s="192" t="n"/>
      <c r="N48" s="192" t="n"/>
      <c r="O48" s="192" t="n"/>
      <c r="P48" s="192" t="n"/>
    </row>
    <row r="49" ht="11.25" customFormat="1" customHeight="1" s="192">
      <c r="A49" s="192" t="n"/>
      <c r="B49" s="192" t="n"/>
      <c r="C49" s="192" t="n"/>
      <c r="D49" s="192" t="n"/>
      <c r="E49" s="192" t="n"/>
      <c r="F49" s="192" t="n"/>
      <c r="G49" s="192" t="n"/>
      <c r="H49" s="192" t="n"/>
      <c r="I49" s="192" t="n"/>
      <c r="J49" s="192" t="n"/>
      <c r="K49" s="192" t="n"/>
      <c r="L49" s="192" t="n"/>
      <c r="M49" s="192" t="n"/>
      <c r="N49" s="192" t="n"/>
      <c r="O49" s="192" t="n"/>
      <c r="P49" s="192" t="n"/>
    </row>
    <row r="50" ht="11.25" customFormat="1" customHeight="1" s="192">
      <c r="A50" s="192" t="n"/>
      <c r="B50" s="192" t="n"/>
      <c r="C50" s="192" t="n"/>
      <c r="D50" s="192" t="n"/>
      <c r="E50" s="192" t="n"/>
      <c r="F50" s="192" t="n"/>
      <c r="G50" s="192" t="n"/>
      <c r="H50" s="192" t="n"/>
      <c r="I50" s="192" t="n"/>
      <c r="J50" s="192" t="n"/>
      <c r="K50" s="192" t="n"/>
      <c r="L50" s="192" t="n"/>
      <c r="M50" s="192" t="n"/>
      <c r="N50" s="192" t="n"/>
      <c r="O50" s="192" t="n"/>
      <c r="P50" s="192" t="n"/>
    </row>
    <row r="51" ht="11.25" customFormat="1" customHeight="1" s="192">
      <c r="A51" s="192" t="n"/>
      <c r="B51" s="192" t="n"/>
      <c r="C51" s="192" t="n"/>
      <c r="D51" s="192" t="n"/>
      <c r="E51" s="192" t="n"/>
      <c r="F51" s="192" t="n"/>
      <c r="G51" s="192" t="n"/>
      <c r="H51" s="192" t="n"/>
      <c r="I51" s="192" t="n"/>
      <c r="J51" s="192" t="n"/>
      <c r="K51" s="192" t="n"/>
      <c r="L51" s="192" t="n"/>
      <c r="M51" s="192" t="n"/>
      <c r="N51" s="192" t="n"/>
      <c r="O51" s="192" t="n"/>
      <c r="P51" s="192" t="n"/>
    </row>
    <row r="52" ht="11.25" customFormat="1" customHeight="1" s="192">
      <c r="A52" s="192" t="n"/>
      <c r="B52" s="192" t="n"/>
      <c r="C52" s="192" t="n"/>
      <c r="D52" s="192" t="n"/>
      <c r="E52" s="192" t="n"/>
      <c r="F52" s="192" t="n"/>
      <c r="G52" s="192" t="n"/>
      <c r="H52" s="192" t="n"/>
      <c r="I52" s="192" t="n"/>
      <c r="J52" s="192" t="n"/>
      <c r="K52" s="192" t="n"/>
      <c r="L52" s="192" t="n"/>
      <c r="M52" s="192" t="n"/>
      <c r="N52" s="192" t="n"/>
      <c r="O52" s="192" t="n"/>
      <c r="P52" s="192" t="n"/>
    </row>
    <row r="53" ht="11.25" customFormat="1" customHeight="1" s="192">
      <c r="A53" s="192" t="n"/>
      <c r="B53" s="192" t="n"/>
      <c r="C53" s="192" t="n"/>
      <c r="D53" s="192" t="n"/>
      <c r="E53" s="192" t="n"/>
      <c r="F53" s="192" t="n"/>
      <c r="G53" s="192" t="n"/>
      <c r="H53" s="192" t="n"/>
      <c r="I53" s="192" t="n"/>
      <c r="J53" s="192" t="n"/>
      <c r="K53" s="192" t="n"/>
      <c r="L53" s="192" t="n"/>
      <c r="M53" s="192" t="n"/>
      <c r="N53" s="192" t="n"/>
      <c r="O53" s="192" t="n"/>
      <c r="P53" s="192" t="n"/>
    </row>
    <row r="54" ht="11.25" customFormat="1" customHeight="1" s="192">
      <c r="A54" s="192" t="n"/>
      <c r="B54" s="192" t="n"/>
      <c r="C54" s="192" t="n"/>
      <c r="D54" s="192" t="n"/>
      <c r="E54" s="192" t="n"/>
      <c r="F54" s="192" t="n"/>
      <c r="G54" s="192" t="n"/>
      <c r="H54" s="192" t="n"/>
      <c r="I54" s="192" t="n"/>
      <c r="J54" s="192" t="n"/>
      <c r="K54" s="192" t="n"/>
      <c r="L54" s="192" t="n"/>
      <c r="M54" s="192" t="n"/>
      <c r="N54" s="192" t="n"/>
      <c r="O54" s="192" t="n"/>
      <c r="P54" s="192" t="n"/>
    </row>
    <row r="55" ht="11.25" customFormat="1" customHeight="1" s="192">
      <c r="A55" s="192" t="n"/>
      <c r="B55" s="192" t="n"/>
      <c r="C55" s="192" t="n"/>
      <c r="D55" s="192" t="n"/>
      <c r="E55" s="192" t="n"/>
      <c r="F55" s="192" t="n"/>
      <c r="G55" s="192" t="n"/>
      <c r="H55" s="192" t="n"/>
      <c r="I55" s="192" t="n"/>
      <c r="J55" s="192" t="n"/>
      <c r="K55" s="192" t="n"/>
      <c r="L55" s="192" t="n"/>
      <c r="M55" s="192" t="n"/>
      <c r="N55" s="192" t="n"/>
      <c r="O55" s="192" t="n"/>
      <c r="P55" s="192" t="n"/>
    </row>
    <row r="56" ht="11.25" customFormat="1" customHeight="1" s="192">
      <c r="A56" s="192" t="n"/>
      <c r="B56" s="192" t="n"/>
      <c r="C56" s="192" t="n"/>
      <c r="D56" s="192" t="n"/>
      <c r="E56" s="192" t="n"/>
      <c r="F56" s="192" t="n"/>
      <c r="G56" s="192" t="n"/>
      <c r="H56" s="192" t="n"/>
      <c r="I56" s="192" t="n"/>
      <c r="J56" s="192" t="n"/>
      <c r="K56" s="192" t="n"/>
      <c r="L56" s="192" t="n"/>
      <c r="M56" s="192" t="n"/>
      <c r="N56" s="192" t="n"/>
      <c r="O56" s="192" t="n"/>
      <c r="P56" s="192" t="n"/>
    </row>
    <row r="57" ht="11.25" customFormat="1" customHeight="1" s="192">
      <c r="A57" s="192" t="n"/>
      <c r="B57" s="192" t="n"/>
      <c r="C57" s="192" t="n"/>
      <c r="D57" s="192" t="n"/>
      <c r="E57" s="192" t="n"/>
      <c r="F57" s="192" t="n"/>
      <c r="G57" s="192" t="n"/>
      <c r="H57" s="192" t="n"/>
      <c r="I57" s="192" t="n"/>
      <c r="J57" s="192" t="n"/>
      <c r="K57" s="192" t="n"/>
      <c r="L57" s="192" t="n"/>
      <c r="M57" s="192" t="n"/>
      <c r="N57" s="192" t="n"/>
      <c r="O57" s="192" t="n"/>
      <c r="P57" s="192" t="n"/>
    </row>
    <row r="58" ht="11.25" customFormat="1" customHeight="1" s="192">
      <c r="A58" s="192" t="n"/>
      <c r="B58" s="192" t="n"/>
      <c r="C58" s="192" t="n"/>
      <c r="D58" s="192" t="n"/>
      <c r="E58" s="192" t="n"/>
      <c r="F58" s="192" t="n"/>
      <c r="G58" s="192" t="n"/>
      <c r="H58" s="192" t="n"/>
      <c r="I58" s="192" t="n"/>
      <c r="J58" s="192" t="n"/>
      <c r="K58" s="192" t="n"/>
      <c r="L58" s="192" t="n"/>
      <c r="M58" s="192" t="n"/>
      <c r="N58" s="192" t="n"/>
      <c r="O58" s="192" t="n"/>
      <c r="P58" s="192" t="n"/>
    </row>
    <row r="59" ht="11.25" customFormat="1" customHeight="1" s="192">
      <c r="A59" s="192" t="n"/>
      <c r="B59" s="192" t="n"/>
      <c r="C59" s="192" t="n"/>
      <c r="D59" s="192" t="n"/>
      <c r="E59" s="192" t="n"/>
      <c r="F59" s="192" t="n"/>
      <c r="G59" s="192" t="n"/>
      <c r="H59" s="192" t="n"/>
      <c r="I59" s="192" t="n"/>
      <c r="J59" s="192" t="n"/>
      <c r="K59" s="192" t="n"/>
      <c r="L59" s="192" t="n"/>
      <c r="M59" s="192" t="n"/>
      <c r="N59" s="192" t="n"/>
      <c r="O59" s="192" t="n"/>
      <c r="P59" s="192" t="n"/>
    </row>
    <row r="60" ht="11.25" customFormat="1" customHeight="1" s="192">
      <c r="A60" s="192" t="n"/>
      <c r="B60" s="192" t="n"/>
      <c r="C60" s="192" t="n"/>
      <c r="D60" s="192" t="n"/>
      <c r="E60" s="192" t="n"/>
      <c r="F60" s="192" t="n"/>
      <c r="G60" s="192" t="n"/>
      <c r="H60" s="192" t="n"/>
      <c r="I60" s="192" t="n"/>
      <c r="J60" s="192" t="n"/>
      <c r="K60" s="192" t="n"/>
      <c r="L60" s="192" t="n"/>
      <c r="M60" s="192" t="n"/>
      <c r="N60" s="192" t="n"/>
      <c r="O60" s="192" t="n"/>
      <c r="P60" s="192" t="n"/>
    </row>
    <row r="61" ht="11.25" customFormat="1" customHeight="1" s="192">
      <c r="A61" s="192" t="n"/>
      <c r="B61" s="192" t="n"/>
      <c r="C61" s="192" t="n"/>
      <c r="D61" s="192" t="n"/>
      <c r="E61" s="192" t="n"/>
      <c r="F61" s="192" t="n"/>
      <c r="G61" s="192" t="n"/>
      <c r="H61" s="192" t="n"/>
      <c r="I61" s="192" t="n"/>
      <c r="J61" s="192" t="n"/>
      <c r="K61" s="192" t="n"/>
      <c r="L61" s="192" t="n"/>
      <c r="M61" s="192" t="n"/>
      <c r="N61" s="192" t="n"/>
      <c r="O61" s="192" t="n"/>
      <c r="P61" s="192" t="n"/>
    </row>
    <row r="62" ht="11.25" customFormat="1" customHeight="1" s="192">
      <c r="A62" s="192" t="n"/>
      <c r="B62" s="192" t="n"/>
      <c r="C62" s="192" t="n"/>
      <c r="D62" s="192" t="n"/>
      <c r="E62" s="192" t="n"/>
      <c r="F62" s="192" t="n"/>
      <c r="G62" s="192" t="n"/>
      <c r="H62" s="192" t="n"/>
      <c r="I62" s="192" t="n"/>
      <c r="J62" s="192" t="n"/>
      <c r="K62" s="192" t="n"/>
      <c r="L62" s="192" t="n"/>
      <c r="M62" s="192" t="n"/>
      <c r="N62" s="192" t="n"/>
      <c r="O62" s="192" t="n"/>
      <c r="P62" s="192" t="n"/>
    </row>
    <row r="63" ht="11.25" customFormat="1" customHeight="1" s="192">
      <c r="A63" s="192" t="n"/>
      <c r="B63" s="192" t="n"/>
      <c r="C63" s="192" t="n"/>
      <c r="D63" s="192" t="n"/>
      <c r="E63" s="192" t="n"/>
      <c r="F63" s="192" t="n"/>
      <c r="G63" s="192" t="n"/>
      <c r="H63" s="192" t="n"/>
      <c r="I63" s="192" t="n"/>
      <c r="J63" s="192" t="n"/>
      <c r="K63" s="192" t="n"/>
      <c r="L63" s="192" t="n"/>
      <c r="M63" s="192" t="n"/>
      <c r="N63" s="192" t="n"/>
      <c r="O63" s="192" t="n"/>
      <c r="P63" s="192" t="n"/>
    </row>
    <row r="64" ht="11.25" customFormat="1" customHeight="1" s="192">
      <c r="A64" s="192" t="n"/>
      <c r="B64" s="192" t="n"/>
      <c r="C64" s="192" t="n"/>
      <c r="D64" s="192" t="n"/>
      <c r="E64" s="192" t="n"/>
      <c r="F64" s="192" t="n"/>
      <c r="G64" s="192" t="n"/>
      <c r="H64" s="192" t="n"/>
      <c r="I64" s="192" t="n"/>
      <c r="J64" s="192" t="n"/>
      <c r="K64" s="192" t="n"/>
      <c r="L64" s="192" t="n"/>
      <c r="M64" s="192" t="n"/>
      <c r="N64" s="192" t="n"/>
      <c r="O64" s="192" t="n"/>
      <c r="P64" s="192" t="n"/>
    </row>
    <row r="65" ht="11.25" customFormat="1" customHeight="1" s="192">
      <c r="A65" s="192" t="n"/>
      <c r="B65" s="192" t="n"/>
      <c r="C65" s="192" t="n"/>
      <c r="D65" s="192" t="n"/>
      <c r="E65" s="192" t="n"/>
      <c r="F65" s="192" t="n"/>
      <c r="G65" s="192" t="n"/>
      <c r="H65" s="192" t="n"/>
      <c r="I65" s="192" t="n"/>
      <c r="J65" s="192" t="n"/>
      <c r="K65" s="192" t="n"/>
      <c r="L65" s="192" t="n"/>
      <c r="M65" s="192" t="n"/>
      <c r="N65" s="192" t="n"/>
      <c r="O65" s="192" t="n"/>
      <c r="P65" s="192" t="n"/>
    </row>
    <row r="66" ht="11.25" customFormat="1" customHeight="1" s="192">
      <c r="A66" s="192" t="n"/>
      <c r="B66" s="192" t="n"/>
      <c r="C66" s="192" t="n"/>
      <c r="D66" s="192" t="n"/>
      <c r="E66" s="192" t="n"/>
      <c r="F66" s="192" t="n"/>
      <c r="G66" s="192" t="n"/>
      <c r="H66" s="192" t="n"/>
      <c r="I66" s="192" t="n"/>
      <c r="J66" s="192" t="n"/>
      <c r="K66" s="192" t="n"/>
      <c r="L66" s="192" t="n"/>
      <c r="M66" s="192" t="n"/>
      <c r="N66" s="192" t="n"/>
      <c r="O66" s="192" t="n"/>
      <c r="P66" s="192" t="n"/>
    </row>
    <row r="67" ht="11.25" customFormat="1" customHeight="1" s="192">
      <c r="A67" s="192" t="n"/>
      <c r="B67" s="192" t="n"/>
      <c r="C67" s="192" t="n"/>
      <c r="D67" s="192" t="n"/>
      <c r="E67" s="192" t="n"/>
      <c r="F67" s="192" t="n"/>
      <c r="G67" s="192" t="n"/>
      <c r="H67" s="192" t="n"/>
      <c r="I67" s="192" t="n"/>
      <c r="J67" s="192" t="n"/>
      <c r="K67" s="192" t="n"/>
      <c r="L67" s="192" t="n"/>
      <c r="M67" s="192" t="n"/>
      <c r="N67" s="192" t="n"/>
      <c r="O67" s="192" t="n"/>
      <c r="P67" s="192" t="n"/>
    </row>
    <row r="68" ht="11.25" customFormat="1" customHeight="1" s="192">
      <c r="A68" s="192" t="n"/>
      <c r="B68" s="192" t="n"/>
      <c r="C68" s="192" t="n"/>
      <c r="D68" s="192" t="n"/>
      <c r="E68" s="192" t="n"/>
      <c r="F68" s="192" t="n"/>
      <c r="G68" s="192" t="n"/>
      <c r="H68" s="192" t="n"/>
      <c r="I68" s="192" t="n"/>
      <c r="J68" s="192" t="n"/>
      <c r="K68" s="192" t="n"/>
      <c r="L68" s="192" t="n"/>
      <c r="M68" s="192" t="n"/>
      <c r="N68" s="192" t="n"/>
      <c r="O68" s="192" t="n"/>
      <c r="P68" s="192" t="n"/>
    </row>
    <row r="69" ht="11.25" customFormat="1" customHeight="1" s="192">
      <c r="A69" s="192" t="n"/>
      <c r="B69" s="192" t="n"/>
      <c r="C69" s="192" t="n"/>
      <c r="D69" s="192" t="n"/>
      <c r="E69" s="192" t="n"/>
      <c r="F69" s="192" t="n"/>
      <c r="G69" s="192" t="n"/>
      <c r="H69" s="192" t="n"/>
      <c r="I69" s="192" t="n"/>
      <c r="J69" s="192" t="n"/>
      <c r="K69" s="192" t="n"/>
      <c r="L69" s="192" t="n"/>
      <c r="M69" s="192" t="n"/>
      <c r="N69" s="192" t="n"/>
      <c r="O69" s="192" t="n"/>
      <c r="P69" s="192" t="n"/>
    </row>
    <row r="70" ht="11.25" customFormat="1" customHeight="1" s="192">
      <c r="A70" s="192" t="n"/>
      <c r="B70" s="192" t="n"/>
      <c r="C70" s="192" t="n"/>
      <c r="D70" s="192" t="n"/>
      <c r="E70" s="192" t="n"/>
      <c r="F70" s="192" t="n"/>
      <c r="G70" s="192" t="n"/>
      <c r="H70" s="192" t="n"/>
      <c r="I70" s="192" t="n"/>
      <c r="J70" s="192" t="n"/>
      <c r="K70" s="192" t="n"/>
      <c r="L70" s="192" t="n"/>
      <c r="M70" s="192" t="n"/>
      <c r="N70" s="192" t="n"/>
      <c r="O70" s="192" t="n"/>
      <c r="P70" s="192" t="n"/>
    </row>
    <row r="71" ht="11.25" customFormat="1" customHeight="1" s="192">
      <c r="A71" s="192" t="n"/>
      <c r="B71" s="192" t="n"/>
      <c r="C71" s="192" t="n"/>
      <c r="D71" s="192" t="n"/>
      <c r="E71" s="192" t="n"/>
      <c r="F71" s="192" t="n"/>
      <c r="G71" s="192" t="n"/>
      <c r="H71" s="192" t="n"/>
      <c r="I71" s="192" t="n"/>
      <c r="J71" s="192" t="n"/>
      <c r="K71" s="192" t="n"/>
      <c r="L71" s="192" t="n"/>
      <c r="M71" s="192" t="n"/>
      <c r="N71" s="192" t="n"/>
      <c r="O71" s="192" t="n"/>
      <c r="P71" s="192" t="n"/>
    </row>
    <row r="72" ht="11.25" customFormat="1" customHeight="1" s="192">
      <c r="A72" s="192" t="n"/>
      <c r="B72" s="192" t="n"/>
      <c r="C72" s="192" t="n"/>
      <c r="D72" s="192" t="n"/>
      <c r="E72" s="192" t="n"/>
      <c r="F72" s="192" t="n"/>
      <c r="G72" s="192" t="n"/>
      <c r="H72" s="192" t="n"/>
      <c r="I72" s="192" t="n"/>
      <c r="J72" s="192" t="n"/>
      <c r="K72" s="192" t="n"/>
      <c r="L72" s="192" t="n"/>
      <c r="M72" s="192" t="n"/>
      <c r="N72" s="192" t="n"/>
      <c r="O72" s="192" t="n"/>
      <c r="P72" s="192" t="n"/>
    </row>
    <row r="73" ht="11.25" customFormat="1" customHeight="1" s="192">
      <c r="A73" s="192" t="n"/>
      <c r="B73" s="192" t="n"/>
      <c r="C73" s="192" t="n"/>
      <c r="D73" s="192" t="n"/>
      <c r="E73" s="192" t="n"/>
      <c r="F73" s="192" t="n"/>
      <c r="G73" s="192" t="n"/>
      <c r="H73" s="192" t="n"/>
      <c r="I73" s="192" t="n"/>
      <c r="J73" s="192" t="n"/>
      <c r="K73" s="192" t="n"/>
      <c r="L73" s="192" t="n"/>
      <c r="M73" s="192" t="n"/>
      <c r="N73" s="192" t="n"/>
      <c r="O73" s="192" t="n"/>
      <c r="P73" s="192" t="n"/>
    </row>
    <row r="74" ht="11.25" customFormat="1" customHeight="1" s="192">
      <c r="A74" s="192" t="n"/>
      <c r="B74" s="192" t="n"/>
      <c r="C74" s="192" t="n"/>
      <c r="D74" s="192" t="n"/>
      <c r="E74" s="192" t="n"/>
      <c r="F74" s="192" t="n"/>
      <c r="G74" s="192" t="n"/>
      <c r="H74" s="192" t="n"/>
      <c r="I74" s="192" t="n"/>
      <c r="J74" s="192" t="n"/>
      <c r="K74" s="192" t="n"/>
      <c r="L74" s="192" t="n"/>
      <c r="M74" s="192" t="n"/>
      <c r="N74" s="192" t="n"/>
      <c r="O74" s="192" t="n"/>
      <c r="P74" s="192" t="n"/>
    </row>
    <row r="75" ht="11.25" customFormat="1" customHeight="1" s="192">
      <c r="A75" s="192" t="n"/>
      <c r="B75" s="192" t="n"/>
      <c r="C75" s="192" t="n"/>
      <c r="D75" s="192" t="n"/>
      <c r="E75" s="192" t="n"/>
      <c r="F75" s="192" t="n"/>
      <c r="G75" s="192" t="n"/>
      <c r="H75" s="192" t="n"/>
      <c r="I75" s="192" t="n"/>
      <c r="J75" s="192" t="n"/>
      <c r="K75" s="192" t="n"/>
      <c r="L75" s="192" t="n"/>
      <c r="M75" s="192" t="n"/>
      <c r="N75" s="192" t="n"/>
      <c r="O75" s="192" t="n"/>
      <c r="P75" s="192" t="n"/>
    </row>
    <row r="76" ht="11.25" customFormat="1" customHeight="1" s="192">
      <c r="A76" s="192" t="n"/>
      <c r="B76" s="192" t="n"/>
      <c r="C76" s="192" t="n"/>
      <c r="D76" s="192" t="n"/>
      <c r="E76" s="192" t="n"/>
      <c r="F76" s="192" t="n"/>
      <c r="G76" s="192" t="n"/>
      <c r="H76" s="192" t="n"/>
      <c r="I76" s="192" t="n"/>
      <c r="J76" s="192" t="n"/>
      <c r="K76" s="192" t="n"/>
      <c r="L76" s="192" t="n"/>
      <c r="M76" s="192" t="n"/>
      <c r="N76" s="192" t="n"/>
      <c r="O76" s="192" t="n"/>
      <c r="P76" s="192" t="n"/>
    </row>
    <row r="77" ht="11.25" customFormat="1" customHeight="1" s="192">
      <c r="A77" s="192" t="n"/>
      <c r="B77" s="192" t="n"/>
      <c r="C77" s="192" t="n"/>
      <c r="D77" s="192" t="n"/>
      <c r="E77" s="192" t="n"/>
      <c r="F77" s="192" t="n"/>
      <c r="G77" s="192" t="n"/>
      <c r="H77" s="192" t="n"/>
      <c r="I77" s="192" t="n"/>
      <c r="J77" s="192" t="n"/>
      <c r="K77" s="192" t="n"/>
      <c r="L77" s="192" t="n"/>
      <c r="M77" s="192" t="n"/>
      <c r="N77" s="192" t="n"/>
      <c r="O77" s="192" t="n"/>
      <c r="P77" s="192" t="n"/>
    </row>
    <row r="78" ht="11.25" customFormat="1" customHeight="1" s="192">
      <c r="A78" s="192" t="n"/>
      <c r="B78" s="192" t="n"/>
      <c r="C78" s="192" t="n"/>
      <c r="D78" s="192" t="n"/>
      <c r="E78" s="192" t="n"/>
      <c r="F78" s="192" t="n"/>
      <c r="G78" s="192" t="n"/>
      <c r="H78" s="192" t="n"/>
      <c r="I78" s="192" t="n"/>
      <c r="J78" s="192" t="n"/>
      <c r="K78" s="192" t="n"/>
      <c r="L78" s="192" t="n"/>
      <c r="M78" s="192" t="n"/>
      <c r="N78" s="192" t="n"/>
      <c r="O78" s="192" t="n"/>
      <c r="P78" s="192" t="n"/>
    </row>
    <row r="79" ht="11.25" customFormat="1" customHeight="1" s="192">
      <c r="A79" s="192" t="n"/>
      <c r="B79" s="192" t="n"/>
      <c r="C79" s="192" t="n"/>
      <c r="D79" s="192" t="n"/>
      <c r="E79" s="192" t="n"/>
      <c r="F79" s="192" t="n"/>
      <c r="G79" s="192" t="n"/>
      <c r="H79" s="192" t="n"/>
      <c r="I79" s="192" t="n"/>
      <c r="J79" s="192" t="n"/>
      <c r="K79" s="192" t="n"/>
      <c r="L79" s="192" t="n"/>
      <c r="M79" s="192" t="n"/>
      <c r="N79" s="192" t="n"/>
      <c r="O79" s="192" t="n"/>
      <c r="P79" s="192" t="n"/>
    </row>
    <row r="80" ht="11.25" customFormat="1" customHeight="1" s="192">
      <c r="A80" s="192" t="n"/>
      <c r="B80" s="192" t="n"/>
      <c r="C80" s="192" t="n"/>
      <c r="D80" s="192" t="n"/>
      <c r="E80" s="192" t="n"/>
      <c r="F80" s="192" t="n"/>
      <c r="G80" s="192" t="n"/>
      <c r="H80" s="192" t="n"/>
      <c r="I80" s="192" t="n"/>
      <c r="J80" s="192" t="n"/>
      <c r="K80" s="192" t="n"/>
      <c r="L80" s="192" t="n"/>
      <c r="M80" s="192" t="n"/>
      <c r="N80" s="192" t="n"/>
      <c r="O80" s="192" t="n"/>
      <c r="P80" s="192" t="n"/>
    </row>
    <row r="81" ht="11.25" customFormat="1" customHeight="1" s="192">
      <c r="A81" s="192" t="n"/>
      <c r="B81" s="192" t="n"/>
      <c r="C81" s="192" t="n"/>
      <c r="D81" s="192" t="n"/>
      <c r="E81" s="192" t="n"/>
      <c r="F81" s="192" t="n"/>
      <c r="G81" s="192" t="n"/>
      <c r="H81" s="192" t="n"/>
      <c r="I81" s="192" t="n"/>
      <c r="J81" s="192" t="n"/>
      <c r="K81" s="192" t="n"/>
      <c r="L81" s="192" t="n"/>
      <c r="M81" s="192" t="n"/>
      <c r="N81" s="192" t="n"/>
      <c r="O81" s="192" t="n"/>
      <c r="P81" s="192" t="n"/>
    </row>
    <row r="82" ht="11.25" customFormat="1" customHeight="1" s="192">
      <c r="A82" s="192" t="n"/>
      <c r="B82" s="192" t="n"/>
      <c r="C82" s="192" t="n"/>
      <c r="D82" s="192" t="n"/>
      <c r="E82" s="192" t="n"/>
      <c r="F82" s="192" t="n"/>
      <c r="G82" s="192" t="n"/>
      <c r="H82" s="192" t="n"/>
      <c r="I82" s="192" t="n"/>
      <c r="J82" s="192" t="n"/>
      <c r="K82" s="192" t="n"/>
      <c r="L82" s="192" t="n"/>
      <c r="M82" s="192" t="n"/>
      <c r="N82" s="192" t="n"/>
      <c r="O82" s="192" t="n"/>
      <c r="P82" s="192" t="n"/>
    </row>
    <row r="83" ht="11.25" customFormat="1" customHeight="1" s="192">
      <c r="A83" s="192" t="n"/>
      <c r="B83" s="192" t="n"/>
      <c r="C83" s="192" t="n"/>
      <c r="D83" s="192" t="n"/>
      <c r="E83" s="192" t="n"/>
      <c r="F83" s="192" t="n"/>
      <c r="G83" s="192" t="n"/>
      <c r="H83" s="192" t="n"/>
      <c r="I83" s="192" t="n"/>
      <c r="J83" s="192" t="n"/>
      <c r="K83" s="192" t="n"/>
      <c r="L83" s="192" t="n"/>
      <c r="M83" s="192" t="n"/>
      <c r="N83" s="192" t="n"/>
      <c r="O83" s="192" t="n"/>
      <c r="P83" s="192" t="n"/>
    </row>
    <row r="84" ht="11.25" customFormat="1" customHeight="1" s="192">
      <c r="A84" s="192" t="n"/>
      <c r="B84" s="192" t="n"/>
      <c r="C84" s="192" t="n"/>
      <c r="D84" s="192" t="n"/>
      <c r="E84" s="192" t="n"/>
      <c r="F84" s="192" t="n"/>
      <c r="G84" s="192" t="n"/>
      <c r="H84" s="192" t="n"/>
      <c r="I84" s="192" t="n"/>
      <c r="J84" s="192" t="n"/>
      <c r="K84" s="192" t="n"/>
      <c r="L84" s="192" t="n"/>
      <c r="M84" s="192" t="n"/>
      <c r="N84" s="192" t="n"/>
      <c r="O84" s="192" t="n"/>
      <c r="P84" s="192" t="n"/>
    </row>
    <row r="85" ht="11.25" customFormat="1" customHeight="1" s="192">
      <c r="A85" s="192" t="n"/>
      <c r="B85" s="192" t="n"/>
      <c r="C85" s="192" t="n"/>
      <c r="D85" s="192" t="n"/>
      <c r="E85" s="192" t="n"/>
      <c r="F85" s="192" t="n"/>
      <c r="G85" s="192" t="n"/>
      <c r="H85" s="192" t="n"/>
      <c r="I85" s="192" t="n"/>
      <c r="J85" s="192" t="n"/>
      <c r="K85" s="192" t="n"/>
      <c r="L85" s="192" t="n"/>
      <c r="M85" s="192" t="n"/>
      <c r="N85" s="192" t="n"/>
      <c r="O85" s="192" t="n"/>
      <c r="P85" s="192" t="n"/>
    </row>
    <row r="86" ht="11.25" customFormat="1" customHeight="1" s="192">
      <c r="A86" s="192" t="n"/>
      <c r="B86" s="192" t="n"/>
      <c r="C86" s="192" t="n"/>
      <c r="D86" s="192" t="n"/>
      <c r="E86" s="192" t="n"/>
      <c r="F86" s="192" t="n"/>
      <c r="G86" s="192" t="n"/>
      <c r="H86" s="192" t="n"/>
      <c r="I86" s="192" t="n"/>
      <c r="J86" s="192" t="n"/>
      <c r="K86" s="192" t="n"/>
      <c r="L86" s="192" t="n"/>
      <c r="M86" s="192" t="n"/>
      <c r="N86" s="192" t="n"/>
      <c r="O86" s="192" t="n"/>
      <c r="P86" s="192" t="n"/>
    </row>
    <row r="87" ht="11.25" customFormat="1" customHeight="1" s="192">
      <c r="A87" s="192" t="n"/>
      <c r="B87" s="192" t="n"/>
      <c r="C87" s="192" t="n"/>
      <c r="D87" s="192" t="n"/>
      <c r="E87" s="192" t="n"/>
      <c r="F87" s="192" t="n"/>
      <c r="G87" s="192" t="n"/>
      <c r="H87" s="192" t="n"/>
      <c r="I87" s="192" t="n"/>
      <c r="J87" s="192" t="n"/>
      <c r="K87" s="192" t="n"/>
      <c r="L87" s="192" t="n"/>
      <c r="M87" s="192" t="n"/>
      <c r="N87" s="192" t="n"/>
      <c r="O87" s="192" t="n"/>
      <c r="P87" s="192" t="n"/>
    </row>
    <row r="88" ht="12" customFormat="1" customHeight="1" s="344">
      <c r="A88" s="344" t="n"/>
      <c r="B88" s="344" t="n"/>
      <c r="C88" s="344" t="n"/>
      <c r="D88" s="344" t="n"/>
      <c r="E88" s="344" t="n"/>
      <c r="F88" s="344" t="n"/>
      <c r="G88" s="344" t="n"/>
      <c r="H88" s="344" t="n"/>
      <c r="I88" s="344" t="n"/>
      <c r="J88" s="344" t="n"/>
      <c r="K88" s="344" t="n"/>
      <c r="L88" s="344" t="n"/>
      <c r="M88" s="344" t="n"/>
      <c r="N88" s="344" t="n"/>
      <c r="O88" s="344" t="n"/>
      <c r="P88" s="344" t="n"/>
    </row>
    <row r="89" ht="12" customFormat="1" customHeight="1" s="344">
      <c r="A89" s="344" t="n"/>
      <c r="B89" s="344" t="n"/>
      <c r="C89" s="344" t="n"/>
      <c r="D89" s="344" t="n"/>
      <c r="E89" s="344" t="n"/>
      <c r="F89" s="344" t="n"/>
      <c r="G89" s="344" t="n"/>
      <c r="H89" s="344" t="n"/>
      <c r="I89" s="344" t="n"/>
      <c r="J89" s="344" t="n"/>
      <c r="K89" s="344" t="n"/>
      <c r="L89" s="344" t="n"/>
      <c r="M89" s="344" t="n"/>
      <c r="N89" s="344" t="n"/>
      <c r="O89" s="344" t="n"/>
      <c r="P89" s="344" t="n"/>
    </row>
    <row r="90" ht="12" customFormat="1" customHeight="1" s="344">
      <c r="A90" s="344" t="n"/>
      <c r="B90" s="344" t="n"/>
      <c r="C90" s="344" t="n"/>
      <c r="D90" s="344" t="n"/>
      <c r="E90" s="344" t="n"/>
      <c r="F90" s="344" t="n"/>
      <c r="G90" s="344" t="n"/>
      <c r="H90" s="344" t="n"/>
      <c r="I90" s="344" t="n"/>
      <c r="J90" s="344" t="n"/>
      <c r="K90" s="344" t="n"/>
      <c r="L90" s="344" t="n"/>
      <c r="M90" s="344" t="n"/>
      <c r="N90" s="344" t="n"/>
      <c r="O90" s="344" t="n"/>
      <c r="P90" s="344" t="n"/>
    </row>
    <row r="91" ht="12" customFormat="1" customHeight="1" s="344">
      <c r="A91" s="344" t="n"/>
      <c r="B91" s="344" t="n"/>
      <c r="C91" s="344" t="n"/>
      <c r="D91" s="344" t="n"/>
      <c r="E91" s="344" t="n"/>
      <c r="F91" s="344" t="n"/>
      <c r="G91" s="344" t="n"/>
      <c r="H91" s="344" t="n"/>
      <c r="I91" s="344" t="n"/>
      <c r="J91" s="344" t="n"/>
      <c r="K91" s="344" t="n"/>
      <c r="L91" s="344" t="n"/>
      <c r="M91" s="344" t="n"/>
      <c r="N91" s="344" t="n"/>
      <c r="O91" s="344" t="n"/>
      <c r="P91" s="344" t="n"/>
    </row>
    <row r="92" ht="12" customFormat="1" customHeight="1" s="344">
      <c r="A92" s="344" t="n"/>
      <c r="B92" s="344" t="n"/>
      <c r="C92" s="344" t="n"/>
      <c r="D92" s="344" t="n"/>
      <c r="E92" s="344" t="n"/>
      <c r="F92" s="344" t="n"/>
      <c r="G92" s="344" t="n"/>
      <c r="H92" s="344" t="n"/>
      <c r="I92" s="344" t="n"/>
      <c r="J92" s="344" t="n"/>
      <c r="K92" s="344" t="n"/>
      <c r="L92" s="344" t="n"/>
      <c r="M92" s="344" t="n"/>
      <c r="N92" s="344" t="n"/>
      <c r="O92" s="344" t="n"/>
      <c r="P92" s="344" t="n"/>
    </row>
    <row r="93" ht="12" customFormat="1" customHeight="1" s="344">
      <c r="A93" s="344" t="n"/>
      <c r="B93" s="344" t="n"/>
      <c r="C93" s="344" t="n"/>
      <c r="D93" s="344" t="n"/>
      <c r="E93" s="344" t="n"/>
      <c r="F93" s="344" t="n"/>
      <c r="G93" s="344" t="n"/>
      <c r="H93" s="344" t="n"/>
      <c r="I93" s="344" t="n"/>
      <c r="J93" s="344" t="n"/>
      <c r="K93" s="344" t="n"/>
      <c r="L93" s="344" t="n"/>
      <c r="M93" s="344" t="n"/>
      <c r="N93" s="344" t="n"/>
      <c r="O93" s="344" t="n"/>
      <c r="P93" s="344" t="n"/>
    </row>
    <row r="94" ht="12" customFormat="1" customHeight="1" s="344">
      <c r="A94" s="344" t="n"/>
      <c r="B94" s="344" t="n"/>
      <c r="C94" s="344" t="n"/>
      <c r="D94" s="344" t="n"/>
      <c r="E94" s="344" t="n"/>
      <c r="F94" s="344" t="n"/>
      <c r="G94" s="344" t="n"/>
      <c r="H94" s="344" t="n"/>
      <c r="I94" s="344" t="n"/>
      <c r="J94" s="344" t="n"/>
      <c r="K94" s="344" t="n"/>
      <c r="L94" s="344" t="n"/>
      <c r="M94" s="344" t="n"/>
      <c r="N94" s="344" t="n"/>
      <c r="O94" s="344" t="n"/>
      <c r="P94" s="344" t="n"/>
    </row>
    <row r="95" ht="12" customFormat="1" customHeight="1" s="344">
      <c r="A95" s="344" t="n"/>
      <c r="B95" s="344" t="n"/>
      <c r="C95" s="344" t="n"/>
      <c r="D95" s="344" t="n"/>
      <c r="E95" s="344" t="n"/>
      <c r="F95" s="344" t="n"/>
      <c r="G95" s="344" t="n"/>
      <c r="H95" s="344" t="n"/>
      <c r="I95" s="344" t="n"/>
      <c r="J95" s="344" t="n"/>
      <c r="K95" s="344" t="n"/>
      <c r="L95" s="344" t="n"/>
      <c r="M95" s="344" t="n"/>
      <c r="N95" s="344" t="n"/>
      <c r="O95" s="344" t="n"/>
      <c r="P95" s="344" t="n"/>
    </row>
    <row r="96" ht="12" customFormat="1" customHeight="1" s="344">
      <c r="A96" s="344" t="n"/>
      <c r="B96" s="344" t="n"/>
      <c r="C96" s="344" t="n"/>
      <c r="D96" s="344" t="n"/>
      <c r="E96" s="344" t="n"/>
      <c r="F96" s="344" t="n"/>
      <c r="G96" s="344" t="n"/>
      <c r="H96" s="344" t="n"/>
      <c r="I96" s="344" t="n"/>
      <c r="J96" s="344" t="n"/>
      <c r="K96" s="344" t="n"/>
      <c r="L96" s="344" t="n"/>
      <c r="M96" s="344" t="n"/>
      <c r="N96" s="344" t="n"/>
      <c r="O96" s="344" t="n"/>
      <c r="P96" s="344" t="n"/>
    </row>
    <row r="97" ht="12" customFormat="1" customHeight="1" s="344">
      <c r="A97" s="344" t="n"/>
      <c r="B97" s="344" t="n"/>
      <c r="C97" s="344" t="n"/>
      <c r="D97" s="344" t="n"/>
      <c r="E97" s="344" t="n"/>
      <c r="F97" s="344" t="n"/>
      <c r="G97" s="344" t="n"/>
      <c r="H97" s="344" t="n"/>
      <c r="I97" s="344" t="n"/>
      <c r="J97" s="344" t="n"/>
      <c r="K97" s="344" t="n"/>
      <c r="L97" s="344" t="n"/>
      <c r="M97" s="344" t="n"/>
      <c r="N97" s="344" t="n"/>
      <c r="O97" s="344" t="n"/>
      <c r="P97" s="344" t="n"/>
    </row>
    <row r="98" ht="12" customFormat="1" customHeight="1" s="344">
      <c r="A98" s="344" t="n"/>
      <c r="B98" s="344" t="n"/>
      <c r="C98" s="344" t="n"/>
      <c r="D98" s="344" t="n"/>
      <c r="E98" s="344" t="n"/>
      <c r="F98" s="344" t="n"/>
      <c r="G98" s="344" t="n"/>
      <c r="H98" s="344" t="n"/>
      <c r="I98" s="344" t="n"/>
      <c r="J98" s="344" t="n"/>
      <c r="K98" s="344" t="n"/>
      <c r="L98" s="344" t="n"/>
      <c r="M98" s="344" t="n"/>
      <c r="N98" s="344" t="n"/>
      <c r="O98" s="344" t="n"/>
      <c r="P98" s="344" t="n"/>
    </row>
    <row r="99">
      <c r="A99" s="344" t="n"/>
      <c r="P99" s="344" t="n"/>
    </row>
  </sheetData>
  <mergeCells count="26">
    <mergeCell ref="A25:I25"/>
    <mergeCell ref="E8:E9"/>
    <mergeCell ref="G8:G9"/>
    <mergeCell ref="M7:O7"/>
    <mergeCell ref="A4:P4"/>
    <mergeCell ref="D7:F7"/>
    <mergeCell ref="P6:P9"/>
    <mergeCell ref="J7:L7"/>
    <mergeCell ref="C7:C9"/>
    <mergeCell ref="F8:F9"/>
    <mergeCell ref="L8:L9"/>
    <mergeCell ref="N8:N9"/>
    <mergeCell ref="A6:A9"/>
    <mergeCell ref="B7:B9"/>
    <mergeCell ref="I8:I9"/>
    <mergeCell ref="K8:K9"/>
    <mergeCell ref="M8:M9"/>
    <mergeCell ref="O8:O9"/>
    <mergeCell ref="D8:D9"/>
    <mergeCell ref="J5:L5"/>
    <mergeCell ref="B6:C6"/>
    <mergeCell ref="H8:H9"/>
    <mergeCell ref="J8:J9"/>
    <mergeCell ref="A3:P3"/>
    <mergeCell ref="G7:I7"/>
    <mergeCell ref="D6:O6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51" pageOrder="overThenDown" verticalDpi="300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R100"/>
  <sheetViews>
    <sheetView showGridLines="0" view="pageBreakPreview" zoomScaleNormal="100" workbookViewId="0">
      <selection activeCell="D21" sqref="D21"/>
    </sheetView>
  </sheetViews>
  <sheetFormatPr baseColWidth="8" defaultColWidth="8" defaultRowHeight="14.25"/>
  <cols>
    <col width="8.109375" customWidth="1" style="299" min="1" max="1"/>
    <col width="7.77734375" customWidth="1" style="299" min="2" max="2"/>
    <col width="8.77734375" customWidth="1" style="299" min="3" max="3"/>
    <col width="7.77734375" customWidth="1" style="299" min="4" max="4"/>
    <col width="8.77734375" customWidth="1" style="299" min="5" max="5"/>
    <col width="7.77734375" customWidth="1" style="299" min="6" max="6"/>
    <col width="8.77734375" customWidth="1" style="299" min="7" max="7"/>
    <col width="7.77734375" customWidth="1" style="299" min="8" max="8"/>
    <col width="8.77734375" customWidth="1" style="299" min="9" max="9"/>
    <col width="7.77734375" customWidth="1" style="299" min="10" max="10"/>
    <col width="8.77734375" customWidth="1" style="299" min="11" max="11"/>
    <col width="7.77734375" customWidth="1" style="299" min="12" max="12"/>
    <col width="8.77734375" customWidth="1" style="299" min="13" max="13"/>
    <col width="7.77734375" customWidth="1" style="299" min="14" max="14"/>
    <col width="8.77734375" customWidth="1" style="299" min="15" max="15"/>
    <col width="7.77734375" customWidth="1" style="299" min="16" max="16"/>
    <col width="8.77734375" customWidth="1" style="299" min="17" max="17"/>
    <col width="12.77734375" customWidth="1" style="299" min="18" max="18"/>
    <col width="8" customWidth="1" style="299" min="19" max="16384"/>
  </cols>
  <sheetData>
    <row r="1" ht="15" customFormat="1" customHeight="1" s="299">
      <c r="A1" s="428" t="inlineStr">
        <is>
          <t>ⅩⅡ. 보건 및 사회보장</t>
        </is>
      </c>
      <c r="B1" s="299" t="n"/>
      <c r="C1" s="299" t="n"/>
      <c r="D1" s="1414" t="n"/>
      <c r="E1" s="299" t="n"/>
      <c r="F1" s="299" t="n"/>
      <c r="G1" s="299" t="n"/>
      <c r="H1" s="1414" t="n"/>
      <c r="I1" s="299" t="n"/>
      <c r="J1" s="299" t="n"/>
      <c r="K1" s="1414" t="n"/>
      <c r="L1" s="299" t="n"/>
      <c r="M1" s="299" t="n"/>
      <c r="N1" s="299" t="n"/>
      <c r="O1" s="1414" t="n"/>
      <c r="P1" s="1414" t="n"/>
      <c r="Q1" s="1414" t="n"/>
      <c r="R1" s="1414" t="inlineStr">
        <is>
          <t xml:space="preserve">ⅩⅡ. Health and Social Security </t>
        </is>
      </c>
    </row>
    <row r="2" ht="15" customFormat="1" customHeight="1" s="299">
      <c r="A2" s="428" t="n"/>
      <c r="B2" s="299" t="n"/>
      <c r="C2" s="299" t="n"/>
      <c r="D2" s="1414" t="n"/>
      <c r="E2" s="299" t="n"/>
      <c r="F2" s="299" t="n"/>
      <c r="G2" s="299" t="n"/>
      <c r="H2" s="1414" t="n"/>
      <c r="I2" s="299" t="n"/>
      <c r="J2" s="299" t="n"/>
      <c r="K2" s="1414" t="n"/>
      <c r="L2" s="299" t="n"/>
      <c r="M2" s="299" t="n"/>
      <c r="N2" s="299" t="n"/>
      <c r="O2" s="1414" t="n"/>
      <c r="P2" s="1414" t="n"/>
      <c r="Q2" s="1414" t="n"/>
      <c r="R2" s="1414" t="n"/>
    </row>
    <row r="3" ht="24.95" customFormat="1" customHeight="1" s="1781">
      <c r="A3" s="1572" t="inlineStr">
        <is>
          <t>24. 사회복지시설</t>
        </is>
      </c>
      <c r="B3" s="2203" t="n"/>
      <c r="C3" s="2203" t="n"/>
      <c r="D3" s="2203" t="n"/>
      <c r="E3" s="2203" t="n"/>
      <c r="F3" s="2203" t="n"/>
      <c r="G3" s="2203" t="n"/>
      <c r="H3" s="2203" t="n"/>
      <c r="I3" s="2203" t="n"/>
      <c r="J3" s="2203" t="n"/>
      <c r="K3" s="2203" t="n"/>
      <c r="L3" s="2203" t="n"/>
      <c r="M3" s="2203" t="n"/>
      <c r="N3" s="2203" t="n"/>
      <c r="O3" s="2203" t="n"/>
      <c r="P3" s="2203" t="n"/>
      <c r="Q3" s="2203" t="n"/>
      <c r="R3" s="2203" t="n"/>
    </row>
    <row r="4" ht="24.95" customFormat="1" customHeight="1" s="1781">
      <c r="A4" s="1573" t="inlineStr">
        <is>
          <t>24. Social Welfare Institutions, Inmates by Institution Type</t>
        </is>
      </c>
      <c r="B4" s="2203" t="n"/>
      <c r="C4" s="2203" t="n"/>
      <c r="D4" s="2203" t="n"/>
      <c r="E4" s="2203" t="n"/>
      <c r="F4" s="2203" t="n"/>
      <c r="G4" s="2203" t="n"/>
      <c r="H4" s="2203" t="n"/>
      <c r="I4" s="2203" t="n"/>
      <c r="J4" s="2203" t="n"/>
      <c r="K4" s="2203" t="n"/>
      <c r="L4" s="2203" t="n"/>
      <c r="M4" s="2203" t="n"/>
      <c r="N4" s="2203" t="n"/>
      <c r="O4" s="2203" t="n"/>
      <c r="P4" s="2203" t="n"/>
      <c r="Q4" s="2203" t="n"/>
      <c r="R4" s="2203" t="n"/>
    </row>
    <row r="5" ht="15" customFormat="1" customHeight="1" s="535" thickBot="1">
      <c r="A5" s="346" t="inlineStr">
        <is>
          <t>단위 : 개소, 명</t>
        </is>
      </c>
      <c r="B5" s="346" t="n"/>
      <c r="C5" s="346" t="n"/>
      <c r="D5" s="346" t="n"/>
      <c r="E5" s="346" t="n"/>
      <c r="F5" s="346" t="n"/>
      <c r="G5" s="346" t="n"/>
      <c r="H5" s="346" t="n"/>
      <c r="I5" s="346" t="n"/>
      <c r="J5" s="346" t="n"/>
      <c r="K5" s="346" t="n"/>
      <c r="L5" s="346" t="n"/>
      <c r="M5" s="346" t="n"/>
      <c r="N5" s="346" t="n"/>
      <c r="O5" s="346" t="n"/>
      <c r="P5" s="346" t="n"/>
      <c r="Q5" s="346" t="n"/>
      <c r="R5" s="1414" t="inlineStr">
        <is>
          <t>Unit : number, person</t>
        </is>
      </c>
    </row>
    <row r="6" ht="18" customFormat="1" customHeight="1" s="428">
      <c r="A6" s="1590" t="inlineStr">
        <is>
          <t xml:space="preserve">연별 및
읍면별
</t>
        </is>
      </c>
      <c r="B6" s="1888" t="inlineStr">
        <is>
          <t>합 계
Tatal</t>
        </is>
      </c>
      <c r="C6" s="2395" t="n"/>
      <c r="D6" s="1890" t="inlineStr">
        <is>
          <t xml:space="preserve">아동복지시설
Children </t>
        </is>
      </c>
      <c r="E6" s="2395" t="n"/>
      <c r="F6" s="1890" t="inlineStr">
        <is>
          <t>노인복지시설
Aged</t>
        </is>
      </c>
      <c r="G6" s="2395" t="n"/>
      <c r="H6" s="1890" t="inlineStr">
        <is>
          <t>장애인복지시설
Disabled</t>
        </is>
      </c>
      <c r="I6" s="2395" t="n"/>
      <c r="J6" s="1890" t="inlineStr">
        <is>
          <t>여성복지시설
Women</t>
        </is>
      </c>
      <c r="K6" s="2395" t="n"/>
      <c r="L6" s="1890" t="inlineStr">
        <is>
          <t>정신보건시설
Mental health</t>
        </is>
      </c>
      <c r="M6" s="2395" t="n"/>
      <c r="N6" s="1890" t="inlineStr">
        <is>
          <t>노숙인 생활시설
Homeless</t>
        </is>
      </c>
      <c r="O6" s="2395" t="n"/>
      <c r="P6" s="1874" t="inlineStr">
        <is>
          <t>기 타
Others</t>
        </is>
      </c>
      <c r="Q6" s="2396" t="n"/>
      <c r="R6" s="2397" t="inlineStr">
        <is>
          <t>Year &amp; Eup, 
Myeon</t>
        </is>
      </c>
    </row>
    <row r="7" ht="18.75" customFormat="1" customHeight="1" s="535">
      <c r="A7" s="2225" t="n"/>
      <c r="B7" s="2221" t="n"/>
      <c r="C7" s="2223" t="n"/>
      <c r="D7" s="2229" t="n"/>
      <c r="E7" s="2223" t="n"/>
      <c r="F7" s="2229" t="n"/>
      <c r="G7" s="2223" t="n"/>
      <c r="H7" s="2229" t="n"/>
      <c r="I7" s="2223" t="n"/>
      <c r="J7" s="2229" t="n"/>
      <c r="K7" s="2223" t="n"/>
      <c r="L7" s="2229" t="n"/>
      <c r="M7" s="2223" t="n"/>
      <c r="N7" s="2229" t="n"/>
      <c r="O7" s="2223" t="n"/>
      <c r="P7" s="2229" t="n"/>
      <c r="Q7" s="2222" t="n"/>
      <c r="R7" s="2183" t="n"/>
    </row>
    <row r="8" ht="18.75" customFormat="1" customHeight="1" s="535">
      <c r="A8" s="2225" t="n"/>
      <c r="B8" s="2398" t="inlineStr">
        <is>
          <t>시설수
Facilities</t>
        </is>
      </c>
      <c r="C8" s="1701" t="inlineStr">
        <is>
          <t>생활 및
이용인원
Inmates&amp; Persons</t>
        </is>
      </c>
      <c r="D8" s="1701" t="inlineStr">
        <is>
          <t>시설수 
Facilities</t>
        </is>
      </c>
      <c r="E8" s="1701" t="inlineStr">
        <is>
          <t>생활인원
Inmates</t>
        </is>
      </c>
      <c r="F8" s="1701" t="inlineStr">
        <is>
          <t>시설수 
Facilities</t>
        </is>
      </c>
      <c r="G8" s="1701" t="inlineStr">
        <is>
          <t>생활인원
Inmates</t>
        </is>
      </c>
      <c r="H8" s="1701" t="inlineStr">
        <is>
          <t>시설수 
Facilities</t>
        </is>
      </c>
      <c r="I8" s="1701" t="inlineStr">
        <is>
          <t>생활인원
Inmates</t>
        </is>
      </c>
      <c r="J8" s="1701" t="inlineStr">
        <is>
          <t>시설수 
Facilities</t>
        </is>
      </c>
      <c r="K8" s="1701" t="inlineStr">
        <is>
          <t>생활인원
Inmates</t>
        </is>
      </c>
      <c r="L8" s="1701" t="inlineStr">
        <is>
          <t>시설수 
Facilities</t>
        </is>
      </c>
      <c r="M8" s="1701" t="inlineStr">
        <is>
          <t>생활인원
Inmates</t>
        </is>
      </c>
      <c r="N8" s="1701" t="inlineStr">
        <is>
          <t>시설수 
Facilities</t>
        </is>
      </c>
      <c r="O8" s="1701" t="inlineStr">
        <is>
          <t>생활인원
Inmates</t>
        </is>
      </c>
      <c r="P8" s="1701" t="inlineStr">
        <is>
          <t>시설수 
Facilities</t>
        </is>
      </c>
      <c r="Q8" s="2399" t="inlineStr">
        <is>
          <t>생활인원
Inmates</t>
        </is>
      </c>
      <c r="R8" s="2183" t="n"/>
    </row>
    <row r="9" ht="18.75" customFormat="1" customHeight="1" s="535">
      <c r="A9" s="2225" t="n"/>
      <c r="B9" s="2400" t="n"/>
      <c r="C9" s="2164" t="n"/>
      <c r="D9" s="2164" t="n"/>
      <c r="E9" s="2164" t="n"/>
      <c r="F9" s="2164" t="n"/>
      <c r="G9" s="2164" t="n"/>
      <c r="H9" s="2164" t="n"/>
      <c r="I9" s="2164" t="n"/>
      <c r="J9" s="2164" t="n"/>
      <c r="K9" s="2164" t="n"/>
      <c r="L9" s="2164" t="n"/>
      <c r="M9" s="2164" t="n"/>
      <c r="N9" s="2164" t="n"/>
      <c r="O9" s="2164" t="n"/>
      <c r="P9" s="2164" t="n"/>
      <c r="Q9" s="2224" t="n"/>
      <c r="R9" s="2183" t="n"/>
    </row>
    <row r="10" ht="18.75" customFormat="1" customHeight="1" s="535">
      <c r="A10" s="2223" t="n"/>
      <c r="B10" s="2401" t="n"/>
      <c r="C10" s="2234" t="n"/>
      <c r="D10" s="2234" t="n"/>
      <c r="E10" s="2234" t="n"/>
      <c r="F10" s="2234" t="n"/>
      <c r="G10" s="2234" t="n"/>
      <c r="H10" s="2234" t="n"/>
      <c r="I10" s="2234" t="n"/>
      <c r="J10" s="2234" t="n"/>
      <c r="K10" s="2234" t="n"/>
      <c r="L10" s="2234" t="n"/>
      <c r="M10" s="2234" t="n"/>
      <c r="N10" s="2234" t="n"/>
      <c r="O10" s="2234" t="n"/>
      <c r="P10" s="2234" t="n"/>
      <c r="Q10" s="2235" t="n"/>
      <c r="R10" s="2185" t="n"/>
    </row>
    <row r="11" ht="18.75" customFormat="1" customHeight="1" s="535">
      <c r="A11" s="954" t="n">
        <v>2020</v>
      </c>
      <c r="B11" s="2402" t="n">
        <v>12</v>
      </c>
      <c r="C11" s="2239" t="n">
        <v>445</v>
      </c>
      <c r="D11" s="2239" t="n">
        <v>0</v>
      </c>
      <c r="E11" s="2239" t="n">
        <v>0</v>
      </c>
      <c r="F11" s="2239" t="n">
        <v>9</v>
      </c>
      <c r="G11" s="2239" t="n">
        <v>272</v>
      </c>
      <c r="H11" s="2239" t="n">
        <v>2</v>
      </c>
      <c r="I11" s="2239" t="n">
        <v>97</v>
      </c>
      <c r="J11" s="2239" t="n">
        <v>0</v>
      </c>
      <c r="K11" s="2239" t="n">
        <v>0</v>
      </c>
      <c r="L11" s="2239" t="n">
        <v>0</v>
      </c>
      <c r="M11" s="2239" t="n">
        <v>0</v>
      </c>
      <c r="N11" s="2239" t="n">
        <v>1</v>
      </c>
      <c r="O11" s="2239" t="n">
        <v>76</v>
      </c>
      <c r="P11" s="2239" t="n">
        <v>0</v>
      </c>
      <c r="Q11" s="2239" t="n">
        <v>0</v>
      </c>
      <c r="R11" s="1585" t="n">
        <v>2020</v>
      </c>
    </row>
    <row r="12" ht="18.75" customFormat="1" customHeight="1" s="192">
      <c r="A12" s="954" t="n">
        <v>2021</v>
      </c>
      <c r="B12" s="2402" t="n">
        <v>12</v>
      </c>
      <c r="C12" s="2239" t="n">
        <v>420</v>
      </c>
      <c r="D12" s="2239">
        <f>SUM(D14:D21)</f>
        <v/>
      </c>
      <c r="E12" s="2239">
        <f>SUM(E14:E21)</f>
        <v/>
      </c>
      <c r="F12" s="2239" t="n">
        <v>9</v>
      </c>
      <c r="G12" s="2239" t="n">
        <v>248</v>
      </c>
      <c r="H12" s="2239" t="n">
        <v>2</v>
      </c>
      <c r="I12" s="2239" t="n">
        <v>98</v>
      </c>
      <c r="J12" s="2239">
        <f>SUM(J14:J21)</f>
        <v/>
      </c>
      <c r="K12" s="2239">
        <f>SUM(K14:K21)</f>
        <v/>
      </c>
      <c r="L12" s="2239">
        <f>SUM(L14:L21)</f>
        <v/>
      </c>
      <c r="M12" s="2239">
        <f>SUM(M14:M21)</f>
        <v/>
      </c>
      <c r="N12" s="2239" t="n">
        <v>1</v>
      </c>
      <c r="O12" s="2239" t="n">
        <v>74</v>
      </c>
      <c r="P12" s="2239">
        <f>SUM(P14:P21)</f>
        <v/>
      </c>
      <c r="Q12" s="2239">
        <f>SUM(Q14:Q21)</f>
        <v/>
      </c>
      <c r="R12" s="1585" t="n">
        <v>2021</v>
      </c>
    </row>
    <row r="13" ht="18.75" customFormat="1" customHeight="1" s="192">
      <c r="A13" s="954" t="n">
        <v>2022</v>
      </c>
      <c r="B13" s="2402" t="n">
        <v>10</v>
      </c>
      <c r="C13" s="2239" t="n">
        <v>343</v>
      </c>
      <c r="D13" s="2239">
        <f>SUM(D15:D22)</f>
        <v/>
      </c>
      <c r="E13" s="2239">
        <f>SUM(E15:E22)</f>
        <v/>
      </c>
      <c r="F13" s="2239" t="n">
        <v>7</v>
      </c>
      <c r="G13" s="2239" t="n">
        <v>176</v>
      </c>
      <c r="H13" s="2239" t="n">
        <v>2</v>
      </c>
      <c r="I13" s="2239" t="n">
        <v>95</v>
      </c>
      <c r="J13" s="2239">
        <f>SUM(J15:J22)</f>
        <v/>
      </c>
      <c r="K13" s="2239">
        <f>SUM(K15:K22)</f>
        <v/>
      </c>
      <c r="L13" s="2239">
        <f>SUM(L15:L22)</f>
        <v/>
      </c>
      <c r="M13" s="2239">
        <f>SUM(M15:M22)</f>
        <v/>
      </c>
      <c r="N13" s="2239" t="n">
        <v>1</v>
      </c>
      <c r="O13" s="2239" t="n">
        <v>72</v>
      </c>
      <c r="P13" s="2239">
        <f>SUM(P15:P22)</f>
        <v/>
      </c>
      <c r="Q13" s="2239">
        <f>SUM(Q15:Q22)</f>
        <v/>
      </c>
      <c r="R13" s="1585" t="n">
        <v>2022</v>
      </c>
    </row>
    <row r="14" ht="18.75" customFormat="1" customHeight="1" s="192">
      <c r="A14" s="954" t="n">
        <v>2023</v>
      </c>
      <c r="B14" s="2402" t="n">
        <v>8</v>
      </c>
      <c r="C14" s="2239" t="n">
        <v>287</v>
      </c>
      <c r="D14" s="2239">
        <f>SUM(D16:D23)</f>
        <v/>
      </c>
      <c r="E14" s="2239">
        <f>SUM(E16:E23)</f>
        <v/>
      </c>
      <c r="F14" s="2239" t="n">
        <v>5</v>
      </c>
      <c r="G14" s="2239" t="n">
        <v>125</v>
      </c>
      <c r="H14" s="2239" t="n">
        <v>2</v>
      </c>
      <c r="I14" s="2239" t="n">
        <v>92</v>
      </c>
      <c r="J14" s="2239">
        <f>SUM(J16:J23)</f>
        <v/>
      </c>
      <c r="K14" s="2239">
        <f>SUM(K16:K23)</f>
        <v/>
      </c>
      <c r="L14" s="2239">
        <f>SUM(L16:L23)</f>
        <v/>
      </c>
      <c r="M14" s="2239">
        <f>SUM(M16:M23)</f>
        <v/>
      </c>
      <c r="N14" s="2239" t="n">
        <v>1</v>
      </c>
      <c r="O14" s="2239" t="n">
        <v>70</v>
      </c>
      <c r="P14" s="2239">
        <f>SUM(P16:P23)</f>
        <v/>
      </c>
      <c r="Q14" s="2239">
        <f>SUM(Q16:Q23)</f>
        <v/>
      </c>
      <c r="R14" s="1585" t="n">
        <v>2023</v>
      </c>
    </row>
    <row r="15" ht="18.75" customFormat="1" customHeight="1" s="535">
      <c r="A15" s="500" t="n">
        <v>2024</v>
      </c>
      <c r="B15" s="2403">
        <f>SUM(B17:B24)</f>
        <v/>
      </c>
      <c r="C15" s="2404">
        <f>SUM(C17:C24)</f>
        <v/>
      </c>
      <c r="D15" s="2404">
        <f>SUM(D18:D25)</f>
        <v/>
      </c>
      <c r="E15" s="2404">
        <f>SUM(E18:E25)</f>
        <v/>
      </c>
      <c r="F15" s="2404">
        <f>SUM(F17:F24)</f>
        <v/>
      </c>
      <c r="G15" s="2404">
        <f>SUM(G17:G24)</f>
        <v/>
      </c>
      <c r="H15" s="2404" t="n">
        <v>2</v>
      </c>
      <c r="I15" s="2404" t="n">
        <v>92</v>
      </c>
      <c r="J15" s="2404">
        <f>SUM(J18:J25)</f>
        <v/>
      </c>
      <c r="K15" s="2404">
        <f>SUM(K18:K25)</f>
        <v/>
      </c>
      <c r="L15" s="2404">
        <f>SUM(L18:L25)</f>
        <v/>
      </c>
      <c r="M15" s="2404">
        <f>SUM(M18:M25)</f>
        <v/>
      </c>
      <c r="N15" s="2404" t="n">
        <v>1</v>
      </c>
      <c r="O15" s="2404" t="n">
        <v>67</v>
      </c>
      <c r="P15" s="2404">
        <f>SUM(P18:P25)</f>
        <v/>
      </c>
      <c r="Q15" s="2404">
        <f>SUM(Q18:Q25)</f>
        <v/>
      </c>
      <c r="R15" s="956" t="n">
        <v>2024</v>
      </c>
    </row>
    <row r="16" ht="17.25" customFormat="1" customHeight="1" s="535">
      <c r="A16" s="536" t="n"/>
      <c r="B16" s="2405" t="n"/>
      <c r="C16" s="2405" t="n"/>
      <c r="D16" s="2390" t="n"/>
      <c r="E16" s="2390" t="n"/>
      <c r="F16" s="2390" t="n"/>
      <c r="G16" s="2390" t="n"/>
      <c r="H16" s="2390" t="n"/>
      <c r="I16" s="2390" t="n"/>
      <c r="J16" s="2390" t="n"/>
      <c r="K16" s="2390" t="n"/>
      <c r="L16" s="2390" t="n"/>
      <c r="M16" s="2390" t="n"/>
      <c r="N16" s="2390" t="n"/>
      <c r="O16" s="957" t="n"/>
      <c r="P16" s="958" t="n"/>
      <c r="Q16" s="959" t="n"/>
      <c r="R16" s="956" t="n"/>
    </row>
    <row r="17" ht="18.75" customFormat="1" customHeight="1" s="535">
      <c r="A17" s="613" t="inlineStr">
        <is>
          <t>대가야읍</t>
        </is>
      </c>
      <c r="B17" s="2406">
        <f>SUM(D17,F17,H17,J17,L17,N17,P17)</f>
        <v/>
      </c>
      <c r="C17" s="2406">
        <f>SUM(E17,G17,I17,K17,M17,O17,Q17)</f>
        <v/>
      </c>
      <c r="D17" s="2392" t="n"/>
      <c r="E17" s="2392" t="n"/>
      <c r="F17" s="2392" t="n">
        <v>2</v>
      </c>
      <c r="G17" s="2392" t="n">
        <v>70</v>
      </c>
      <c r="H17" s="2392" t="n"/>
      <c r="I17" s="2392" t="n"/>
      <c r="J17" s="2392" t="n"/>
      <c r="K17" s="2392" t="n"/>
      <c r="L17" s="2392" t="n"/>
      <c r="M17" s="2392" t="n"/>
      <c r="N17" s="2392" t="n"/>
      <c r="O17" s="2407" t="n"/>
      <c r="P17" s="2408" t="n"/>
      <c r="Q17" s="2409" t="n"/>
      <c r="R17" s="1585" t="inlineStr">
        <is>
          <t>Daegaya-eup</t>
        </is>
      </c>
    </row>
    <row r="18" ht="18.75" customFormat="1" customHeight="1" s="535">
      <c r="A18" s="613" t="inlineStr">
        <is>
          <t>덕곡면</t>
        </is>
      </c>
      <c r="B18" s="2406">
        <f>SUM(D18,F18,H18,J18,L18,N18,P18)</f>
        <v/>
      </c>
      <c r="C18" s="2406">
        <f>SUM(E18,G18,I18,K18,M18,O18,Q18)</f>
        <v/>
      </c>
      <c r="D18" s="2392" t="n"/>
      <c r="E18" s="2392" t="n"/>
      <c r="F18" s="2392" t="n">
        <v>1</v>
      </c>
      <c r="G18" s="2392" t="n">
        <v>22</v>
      </c>
      <c r="H18" s="2392" t="n"/>
      <c r="I18" s="2392" t="n"/>
      <c r="J18" s="2392" t="n"/>
      <c r="K18" s="2392" t="n"/>
      <c r="L18" s="2392" t="n"/>
      <c r="M18" s="2392" t="n"/>
      <c r="N18" s="2392" t="n"/>
      <c r="O18" s="2407" t="n"/>
      <c r="P18" s="2408" t="n"/>
      <c r="Q18" s="2409" t="n"/>
      <c r="R18" s="1585" t="inlineStr">
        <is>
          <t>Deokgok-myeon</t>
        </is>
      </c>
    </row>
    <row r="19" ht="18.75" customFormat="1" customHeight="1" s="535">
      <c r="A19" s="613" t="inlineStr">
        <is>
          <t>운수면</t>
        </is>
      </c>
      <c r="B19" s="2406">
        <f>SUM(D19,F19,H19,J19,L19,N19,P19)</f>
        <v/>
      </c>
      <c r="C19" s="2406">
        <f>SUM(E19,G19,I19,K19,M19,O19,Q19)</f>
        <v/>
      </c>
      <c r="D19" s="2392" t="n"/>
      <c r="E19" s="2392" t="n"/>
      <c r="F19" s="2392" t="n">
        <v>1</v>
      </c>
      <c r="G19" s="2392" t="n">
        <v>23</v>
      </c>
      <c r="H19" s="2392" t="n"/>
      <c r="I19" s="2392" t="n"/>
      <c r="J19" s="2392" t="n"/>
      <c r="K19" s="2392" t="n"/>
      <c r="L19" s="2392" t="n"/>
      <c r="M19" s="2392" t="n"/>
      <c r="N19" s="2392" t="n"/>
      <c r="O19" s="2407" t="n"/>
      <c r="P19" s="2408" t="n"/>
      <c r="Q19" s="2409" t="n"/>
      <c r="R19" s="1585" t="inlineStr">
        <is>
          <t>Unsu-myeon</t>
        </is>
      </c>
    </row>
    <row r="20" ht="18.75" customFormat="1" customHeight="1" s="535">
      <c r="A20" s="613" t="inlineStr">
        <is>
          <t>성산면</t>
        </is>
      </c>
      <c r="B20" s="2406">
        <f>SUM(D20,F20,H20,J20,L20,N20,P20)</f>
        <v/>
      </c>
      <c r="C20" s="2406">
        <f>SUM(E20,G20,I20,K20,M20,O20,Q20)</f>
        <v/>
      </c>
      <c r="D20" s="2392" t="n"/>
      <c r="E20" s="2392" t="n"/>
      <c r="F20" s="2392" t="n"/>
      <c r="G20" s="2392" t="n"/>
      <c r="H20" s="2392" t="n"/>
      <c r="I20" s="2392" t="n"/>
      <c r="J20" s="2392" t="n"/>
      <c r="K20" s="2392" t="n"/>
      <c r="L20" s="2392" t="n"/>
      <c r="M20" s="2392" t="n"/>
      <c r="N20" s="2392" t="n"/>
      <c r="O20" s="2407" t="n"/>
      <c r="P20" s="2408" t="n"/>
      <c r="Q20" s="2409" t="n"/>
      <c r="R20" s="1585" t="inlineStr">
        <is>
          <t>Seongsan-myeon</t>
        </is>
      </c>
    </row>
    <row r="21" ht="18.75" customFormat="1" customHeight="1" s="535">
      <c r="A21" s="613" t="inlineStr">
        <is>
          <t>다산면</t>
        </is>
      </c>
      <c r="B21" s="2406">
        <f>SUM(D21,F21,H21,J21,L21,N21,P21)</f>
        <v/>
      </c>
      <c r="C21" s="2406">
        <f>SUM(E21,G21,I21,K21,M21,O21,Q21)</f>
        <v/>
      </c>
      <c r="D21" s="2392" t="n"/>
      <c r="E21" s="2392" t="n"/>
      <c r="F21" s="2392" t="n">
        <v>2</v>
      </c>
      <c r="G21" s="2392" t="n">
        <v>49</v>
      </c>
      <c r="H21" s="2392" t="n"/>
      <c r="I21" s="2392" t="n"/>
      <c r="J21" s="2392" t="n"/>
      <c r="K21" s="2392" t="n"/>
      <c r="L21" s="2392" t="n"/>
      <c r="M21" s="2392" t="n"/>
      <c r="N21" s="2392" t="n"/>
      <c r="O21" s="2407" t="n"/>
      <c r="P21" s="2408" t="n"/>
      <c r="Q21" s="2409" t="n"/>
      <c r="R21" s="1585" t="inlineStr">
        <is>
          <t>Dasan-myeon</t>
        </is>
      </c>
    </row>
    <row r="22" ht="18.75" customFormat="1" customHeight="1" s="535">
      <c r="A22" s="613" t="inlineStr">
        <is>
          <t>개진면</t>
        </is>
      </c>
      <c r="B22" s="2406">
        <f>SUM(D22,F22,H22,J22,L22,N22,P22)</f>
        <v/>
      </c>
      <c r="C22" s="2406">
        <f>SUM(E22,G22,I22,K22,M22,O22,Q22)</f>
        <v/>
      </c>
      <c r="D22" s="2392" t="n"/>
      <c r="E22" s="2392" t="n"/>
      <c r="F22" s="2392" t="n"/>
      <c r="G22" s="2392" t="n"/>
      <c r="H22" s="2392" t="n"/>
      <c r="I22" s="2392" t="n"/>
      <c r="J22" s="2392" t="n"/>
      <c r="K22" s="2392" t="n"/>
      <c r="L22" s="2392" t="n"/>
      <c r="M22" s="2392" t="n"/>
      <c r="N22" s="2392" t="n"/>
      <c r="O22" s="2407" t="n"/>
      <c r="P22" s="2408" t="n"/>
      <c r="Q22" s="2409" t="n"/>
      <c r="R22" s="1585" t="inlineStr">
        <is>
          <t>Gaejin-myeon</t>
        </is>
      </c>
    </row>
    <row r="23" ht="18.75" customFormat="1" customHeight="1" s="535">
      <c r="A23" s="613" t="inlineStr">
        <is>
          <t>우곡면</t>
        </is>
      </c>
      <c r="B23" s="2406">
        <f>SUM(D23,F23,H23,J23,L23,N23,P23)</f>
        <v/>
      </c>
      <c r="C23" s="2406">
        <f>SUM(E23,G23,I23,K23,M23,O23,Q23)</f>
        <v/>
      </c>
      <c r="D23" s="2392" t="n"/>
      <c r="E23" s="2392" t="n"/>
      <c r="F23" s="2392" t="n"/>
      <c r="G23" s="2392" t="n"/>
      <c r="H23" s="2392" t="n"/>
      <c r="I23" s="2392" t="n"/>
      <c r="J23" s="2392" t="n"/>
      <c r="K23" s="2392" t="n"/>
      <c r="L23" s="2392" t="n"/>
      <c r="M23" s="2392" t="n"/>
      <c r="N23" s="2392" t="n"/>
      <c r="O23" s="2407" t="n"/>
      <c r="P23" s="2408" t="n"/>
      <c r="Q23" s="2409" t="n"/>
      <c r="R23" s="1585" t="inlineStr">
        <is>
          <t>Ugok-myeon</t>
        </is>
      </c>
    </row>
    <row r="24" ht="18.75" customFormat="1" customHeight="1" s="535" thickBot="1">
      <c r="A24" s="617" t="inlineStr">
        <is>
          <t>쌍림면</t>
        </is>
      </c>
      <c r="B24" s="2410">
        <f>SUM(D24,F24,H24,J24,L24,N24,P24)</f>
        <v/>
      </c>
      <c r="C24" s="2411">
        <f>SUM(E24,G24,I24,K24,M24,O24,Q24)</f>
        <v/>
      </c>
      <c r="D24" s="2392" t="n"/>
      <c r="E24" s="2392" t="n"/>
      <c r="F24" s="2392" t="n">
        <v>1</v>
      </c>
      <c r="G24" s="2392" t="n">
        <v>30</v>
      </c>
      <c r="H24" s="2392" t="n"/>
      <c r="I24" s="2392" t="n"/>
      <c r="J24" s="2392" t="n"/>
      <c r="K24" s="2392" t="n"/>
      <c r="L24" s="2392" t="n"/>
      <c r="M24" s="2392" t="n"/>
      <c r="N24" s="2392" t="n"/>
      <c r="O24" s="2412" t="n"/>
      <c r="P24" s="2413" t="n"/>
      <c r="Q24" s="2414" t="n"/>
      <c r="R24" s="618" t="inlineStr">
        <is>
          <t>Ssangnim-myeon</t>
        </is>
      </c>
    </row>
    <row r="25" ht="15" customFormat="1" customHeight="1" s="428">
      <c r="A25" s="216" t="inlineStr">
        <is>
          <t>자료 : 주민복지과</t>
        </is>
      </c>
      <c r="B25" s="1645" t="n"/>
      <c r="C25" s="479" t="n"/>
      <c r="D25" s="479" t="n"/>
      <c r="E25" s="216" t="n"/>
      <c r="F25" s="216" t="n"/>
      <c r="G25" s="479" t="n"/>
      <c r="H25" s="479" t="n"/>
      <c r="I25" s="479" t="n"/>
      <c r="J25" s="479" t="n"/>
      <c r="K25" s="479" t="n"/>
      <c r="L25" s="347" t="n"/>
      <c r="M25" s="216" t="n"/>
      <c r="N25" s="216" t="n"/>
      <c r="O25" s="1414" t="n"/>
    </row>
    <row r="26" ht="15" customFormat="1" customHeight="1" s="192">
      <c r="A26" s="1589" t="inlineStr">
        <is>
          <t>주 : 2018년 신규</t>
        </is>
      </c>
      <c r="I26" s="192" t="n"/>
      <c r="J26" s="192" t="n"/>
      <c r="K26" s="192" t="n"/>
      <c r="L26" s="192" t="n"/>
      <c r="M26" s="192" t="n"/>
      <c r="N26" s="192" t="n"/>
      <c r="O26" s="192" t="n"/>
    </row>
    <row r="27" ht="10.5" customFormat="1" customHeight="1" s="209">
      <c r="A27" s="209" t="n"/>
      <c r="B27" s="2394" t="n"/>
      <c r="C27" s="2394" t="n"/>
      <c r="D27" s="2394" t="n"/>
      <c r="E27" s="2394" t="n"/>
      <c r="F27" s="2394" t="n"/>
      <c r="G27" s="2394" t="n"/>
      <c r="H27" s="2394" t="n"/>
      <c r="I27" s="2394" t="n"/>
      <c r="J27" s="2394" t="n"/>
      <c r="K27" s="2394" t="n"/>
      <c r="L27" s="2394" t="n"/>
      <c r="M27" s="2394" t="n"/>
      <c r="N27" s="2394" t="n"/>
      <c r="O27" s="209" t="n"/>
      <c r="R27" s="209" t="n"/>
    </row>
    <row r="28" ht="10.5" customFormat="1" customHeight="1" s="209">
      <c r="A28" s="209" t="n"/>
      <c r="B28" s="209" t="n"/>
      <c r="C28" s="209" t="n"/>
      <c r="D28" s="209" t="n"/>
      <c r="E28" s="209" t="n"/>
      <c r="F28" s="209" t="n"/>
      <c r="G28" s="209" t="n"/>
      <c r="H28" s="209" t="n"/>
      <c r="I28" s="209" t="n"/>
      <c r="J28" s="209" t="n"/>
      <c r="K28" s="209" t="n"/>
      <c r="L28" s="209" t="n"/>
      <c r="M28" s="209" t="n"/>
      <c r="N28" s="209" t="n"/>
      <c r="O28" s="209" t="n"/>
      <c r="R28" s="209" t="n"/>
    </row>
    <row r="29" ht="10.5" customFormat="1" customHeight="1" s="209">
      <c r="A29" s="209" t="n"/>
      <c r="B29" s="209" t="n"/>
      <c r="C29" s="209" t="n"/>
      <c r="D29" s="209" t="n"/>
      <c r="E29" s="209" t="n"/>
      <c r="F29" s="209" t="n"/>
      <c r="G29" s="209" t="n"/>
      <c r="H29" s="209" t="n"/>
      <c r="I29" s="209" t="n"/>
      <c r="J29" s="209" t="n"/>
      <c r="K29" s="209" t="n"/>
      <c r="L29" s="209" t="n"/>
      <c r="M29" s="209" t="n"/>
      <c r="N29" s="209" t="n"/>
      <c r="O29" s="209" t="n"/>
      <c r="R29" s="209" t="n"/>
    </row>
    <row r="30" ht="11.25" customFormat="1" customHeight="1" s="192">
      <c r="A30" s="192" t="n"/>
      <c r="B30" s="192" t="n"/>
      <c r="C30" s="192" t="n"/>
      <c r="D30" s="192" t="n"/>
      <c r="E30" s="192" t="n"/>
      <c r="F30" s="192" t="n"/>
      <c r="G30" s="192" t="n"/>
      <c r="H30" s="192" t="n"/>
      <c r="I30" s="192" t="n"/>
      <c r="J30" s="192" t="n"/>
      <c r="K30" s="192" t="n"/>
      <c r="L30" s="192" t="n"/>
      <c r="M30" s="192" t="n"/>
      <c r="N30" s="192" t="n"/>
      <c r="O30" s="192" t="n"/>
      <c r="R30" s="192" t="n"/>
    </row>
    <row r="31" ht="11.25" customFormat="1" customHeight="1" s="192">
      <c r="A31" s="192" t="n"/>
      <c r="B31" s="192" t="n"/>
      <c r="C31" s="192" t="n"/>
      <c r="D31" s="192" t="n"/>
      <c r="E31" s="192" t="n"/>
      <c r="F31" s="192" t="n"/>
      <c r="G31" s="192" t="n"/>
      <c r="H31" s="192" t="n"/>
      <c r="I31" s="192" t="n"/>
      <c r="J31" s="192" t="n"/>
      <c r="K31" s="192" t="n"/>
      <c r="L31" s="192" t="n"/>
      <c r="M31" s="192" t="n"/>
      <c r="N31" s="192" t="n"/>
      <c r="O31" s="192" t="n"/>
      <c r="R31" s="192" t="n"/>
    </row>
    <row r="32" ht="11.25" customFormat="1" customHeight="1" s="192">
      <c r="A32" s="192" t="n"/>
      <c r="B32" s="192" t="n"/>
      <c r="C32" s="192" t="n"/>
      <c r="D32" s="192" t="n"/>
      <c r="E32" s="192" t="n"/>
      <c r="F32" s="192" t="n"/>
      <c r="G32" s="192" t="n"/>
      <c r="H32" s="192" t="n"/>
      <c r="I32" s="192" t="n"/>
      <c r="J32" s="192" t="n"/>
      <c r="K32" s="192" t="n"/>
      <c r="L32" s="192" t="n"/>
      <c r="M32" s="192" t="n"/>
      <c r="N32" s="192" t="n"/>
      <c r="O32" s="192" t="n"/>
      <c r="R32" s="192" t="n"/>
    </row>
    <row r="33" ht="11.25" customFormat="1" customHeight="1" s="192">
      <c r="A33" s="192" t="n"/>
      <c r="B33" s="192" t="n"/>
      <c r="C33" s="192" t="n"/>
      <c r="D33" s="192" t="n"/>
      <c r="E33" s="192" t="n"/>
      <c r="F33" s="192" t="n"/>
      <c r="G33" s="192" t="n"/>
      <c r="H33" s="192" t="n"/>
      <c r="I33" s="192" t="n"/>
      <c r="J33" s="192" t="n"/>
      <c r="K33" s="192" t="n"/>
      <c r="L33" s="192" t="n"/>
      <c r="M33" s="192" t="n"/>
      <c r="N33" s="192" t="n"/>
      <c r="O33" s="192" t="n"/>
      <c r="R33" s="192" t="n"/>
    </row>
    <row r="34" ht="11.25" customFormat="1" customHeight="1" s="192">
      <c r="A34" s="192" t="n"/>
      <c r="B34" s="192" t="n"/>
      <c r="C34" s="192" t="n"/>
      <c r="D34" s="192" t="n"/>
      <c r="E34" s="192" t="n"/>
      <c r="F34" s="192" t="n"/>
      <c r="G34" s="192" t="n"/>
      <c r="H34" s="192" t="n"/>
      <c r="I34" s="192" t="n"/>
      <c r="J34" s="192" t="n"/>
      <c r="K34" s="192" t="n"/>
      <c r="L34" s="192" t="n"/>
      <c r="M34" s="192" t="n"/>
      <c r="N34" s="192" t="n"/>
      <c r="O34" s="192" t="n"/>
      <c r="R34" s="192" t="n"/>
    </row>
    <row r="35" ht="11.25" customFormat="1" customHeight="1" s="192">
      <c r="A35" s="192" t="n"/>
      <c r="B35" s="192" t="n"/>
      <c r="C35" s="192" t="n"/>
      <c r="D35" s="192" t="n"/>
      <c r="E35" s="192" t="n"/>
      <c r="F35" s="192" t="n"/>
      <c r="G35" s="192" t="n"/>
      <c r="H35" s="192" t="n"/>
      <c r="I35" s="192" t="n"/>
      <c r="J35" s="192" t="n"/>
      <c r="K35" s="192" t="n"/>
      <c r="L35" s="192" t="n"/>
      <c r="M35" s="192" t="n"/>
      <c r="N35" s="192" t="n"/>
      <c r="O35" s="192" t="n"/>
      <c r="R35" s="192" t="n"/>
    </row>
    <row r="36" ht="11.25" customFormat="1" customHeight="1" s="192">
      <c r="A36" s="192" t="n"/>
      <c r="B36" s="192" t="n"/>
      <c r="C36" s="192" t="n"/>
      <c r="D36" s="192" t="n"/>
      <c r="E36" s="192" t="n"/>
      <c r="F36" s="192" t="n"/>
      <c r="G36" s="192" t="n"/>
      <c r="H36" s="192" t="n"/>
      <c r="I36" s="192" t="n"/>
      <c r="J36" s="192" t="n"/>
      <c r="K36" s="192" t="n"/>
      <c r="L36" s="192" t="n"/>
      <c r="M36" s="192" t="n"/>
      <c r="N36" s="192" t="n"/>
      <c r="O36" s="192" t="n"/>
      <c r="R36" s="192" t="n"/>
    </row>
    <row r="37" ht="11.25" customFormat="1" customHeight="1" s="192">
      <c r="A37" s="192" t="n"/>
      <c r="B37" s="192" t="n"/>
      <c r="C37" s="192" t="n"/>
      <c r="D37" s="192" t="n"/>
      <c r="E37" s="192" t="n"/>
      <c r="F37" s="192" t="n"/>
      <c r="G37" s="192" t="n"/>
      <c r="H37" s="192" t="n"/>
      <c r="I37" s="192" t="n"/>
      <c r="J37" s="192" t="n"/>
      <c r="K37" s="192" t="n"/>
      <c r="L37" s="192" t="n"/>
      <c r="M37" s="192" t="n"/>
      <c r="N37" s="192" t="n"/>
      <c r="O37" s="192" t="n"/>
      <c r="R37" s="192" t="n"/>
    </row>
    <row r="38" ht="11.25" customFormat="1" customHeight="1" s="192">
      <c r="A38" s="192" t="n"/>
      <c r="B38" s="192" t="n"/>
      <c r="C38" s="192" t="n"/>
      <c r="D38" s="192" t="n"/>
      <c r="E38" s="192" t="n"/>
      <c r="F38" s="192" t="n"/>
      <c r="G38" s="192" t="n"/>
      <c r="H38" s="192" t="n"/>
      <c r="I38" s="192" t="n"/>
      <c r="J38" s="192" t="n"/>
      <c r="K38" s="192" t="n"/>
      <c r="L38" s="192" t="n"/>
      <c r="M38" s="192" t="n"/>
      <c r="N38" s="192" t="n"/>
      <c r="O38" s="192" t="n"/>
      <c r="R38" s="192" t="n"/>
    </row>
    <row r="39" ht="11.25" customFormat="1" customHeight="1" s="192">
      <c r="A39" s="192" t="n"/>
      <c r="B39" s="192" t="n"/>
      <c r="C39" s="192" t="n"/>
      <c r="D39" s="192" t="n"/>
      <c r="E39" s="192" t="n"/>
      <c r="F39" s="192" t="n"/>
      <c r="G39" s="192" t="n"/>
      <c r="H39" s="192" t="n"/>
      <c r="I39" s="192" t="n"/>
      <c r="J39" s="192" t="n"/>
      <c r="K39" s="192" t="n"/>
      <c r="L39" s="192" t="n"/>
      <c r="M39" s="192" t="n"/>
      <c r="N39" s="192" t="n"/>
      <c r="O39" s="192" t="n"/>
      <c r="R39" s="192" t="n"/>
    </row>
    <row r="40" ht="11.25" customFormat="1" customHeight="1" s="192">
      <c r="A40" s="192" t="n"/>
      <c r="B40" s="192" t="n"/>
      <c r="C40" s="192" t="n"/>
      <c r="D40" s="192" t="n"/>
      <c r="E40" s="192" t="n"/>
      <c r="F40" s="192" t="n"/>
      <c r="G40" s="192" t="n"/>
      <c r="H40" s="192" t="n"/>
      <c r="I40" s="192" t="n"/>
      <c r="J40" s="192" t="n"/>
      <c r="K40" s="192" t="n"/>
      <c r="L40" s="192" t="n"/>
      <c r="M40" s="192" t="n"/>
      <c r="N40" s="192" t="n"/>
      <c r="O40" s="192" t="n"/>
      <c r="R40" s="192" t="n"/>
    </row>
    <row r="41" ht="11.25" customFormat="1" customHeight="1" s="192">
      <c r="A41" s="192" t="n"/>
      <c r="B41" s="192" t="n"/>
      <c r="C41" s="192" t="n"/>
      <c r="D41" s="192" t="n"/>
      <c r="E41" s="192" t="n"/>
      <c r="F41" s="192" t="n"/>
      <c r="G41" s="192" t="n"/>
      <c r="H41" s="192" t="n"/>
      <c r="I41" s="192" t="n"/>
      <c r="J41" s="192" t="n"/>
      <c r="K41" s="192" t="n"/>
      <c r="L41" s="192" t="n"/>
      <c r="M41" s="192" t="n"/>
      <c r="N41" s="192" t="n"/>
      <c r="O41" s="192" t="n"/>
      <c r="R41" s="192" t="n"/>
    </row>
    <row r="42" ht="11.25" customFormat="1" customHeight="1" s="192">
      <c r="A42" s="192" t="n"/>
      <c r="B42" s="192" t="n"/>
      <c r="C42" s="192" t="n"/>
      <c r="D42" s="192" t="n"/>
      <c r="E42" s="192" t="n"/>
      <c r="F42" s="192" t="n"/>
      <c r="G42" s="192" t="n"/>
      <c r="H42" s="192" t="n"/>
      <c r="I42" s="192" t="n"/>
      <c r="J42" s="192" t="n"/>
      <c r="K42" s="192" t="n"/>
      <c r="L42" s="192" t="n"/>
      <c r="M42" s="192" t="n"/>
      <c r="N42" s="192" t="n"/>
      <c r="O42" s="192" t="n"/>
      <c r="R42" s="192" t="n"/>
    </row>
    <row r="43" ht="11.25" customFormat="1" customHeight="1" s="192">
      <c r="A43" s="192" t="n"/>
      <c r="B43" s="192" t="n"/>
      <c r="C43" s="192" t="n"/>
      <c r="D43" s="192" t="n"/>
      <c r="E43" s="192" t="n"/>
      <c r="F43" s="192" t="n"/>
      <c r="G43" s="192" t="n"/>
      <c r="H43" s="192" t="n"/>
      <c r="I43" s="192" t="n"/>
      <c r="J43" s="192" t="n"/>
      <c r="K43" s="192" t="n"/>
      <c r="L43" s="192" t="n"/>
      <c r="M43" s="192" t="n"/>
      <c r="N43" s="192" t="n"/>
      <c r="O43" s="192" t="n"/>
      <c r="R43" s="192" t="n"/>
    </row>
    <row r="44" ht="11.25" customFormat="1" customHeight="1" s="192">
      <c r="A44" s="192" t="n"/>
      <c r="B44" s="192" t="n"/>
      <c r="C44" s="192" t="n"/>
      <c r="D44" s="192" t="n"/>
      <c r="E44" s="192" t="n"/>
      <c r="F44" s="192" t="n"/>
      <c r="G44" s="192" t="n"/>
      <c r="H44" s="192" t="n"/>
      <c r="I44" s="192" t="n"/>
      <c r="J44" s="192" t="n"/>
      <c r="K44" s="192" t="n"/>
      <c r="L44" s="192" t="n"/>
      <c r="M44" s="192" t="n"/>
      <c r="N44" s="192" t="n"/>
      <c r="O44" s="192" t="n"/>
      <c r="R44" s="192" t="n"/>
    </row>
    <row r="45" ht="11.25" customFormat="1" customHeight="1" s="192">
      <c r="A45" s="192" t="n"/>
      <c r="B45" s="192" t="n"/>
      <c r="C45" s="192" t="n"/>
      <c r="D45" s="192" t="n"/>
      <c r="E45" s="192" t="n"/>
      <c r="F45" s="192" t="n"/>
      <c r="G45" s="192" t="n"/>
      <c r="H45" s="192" t="n"/>
      <c r="I45" s="192" t="n"/>
      <c r="J45" s="192" t="n"/>
      <c r="K45" s="192" t="n"/>
      <c r="L45" s="192" t="n"/>
      <c r="M45" s="192" t="n"/>
      <c r="N45" s="192" t="n"/>
      <c r="O45" s="192" t="n"/>
      <c r="R45" s="192" t="n"/>
    </row>
    <row r="46" ht="11.25" customFormat="1" customHeight="1" s="192">
      <c r="A46" s="192" t="n"/>
      <c r="B46" s="192" t="n"/>
      <c r="C46" s="192" t="n"/>
      <c r="D46" s="192" t="n"/>
      <c r="E46" s="192" t="n"/>
      <c r="F46" s="192" t="n"/>
      <c r="G46" s="192" t="n"/>
      <c r="H46" s="192" t="n"/>
      <c r="I46" s="192" t="n"/>
      <c r="J46" s="192" t="n"/>
      <c r="K46" s="192" t="n"/>
      <c r="L46" s="192" t="n"/>
      <c r="M46" s="192" t="n"/>
      <c r="N46" s="192" t="n"/>
      <c r="O46" s="192" t="n"/>
      <c r="R46" s="192" t="n"/>
    </row>
    <row r="47" ht="11.25" customFormat="1" customHeight="1" s="192">
      <c r="A47" s="192" t="n"/>
      <c r="B47" s="192" t="n"/>
      <c r="C47" s="192" t="n"/>
      <c r="D47" s="192" t="n"/>
      <c r="E47" s="192" t="n"/>
      <c r="F47" s="192" t="n"/>
      <c r="G47" s="192" t="n"/>
      <c r="H47" s="192" t="n"/>
      <c r="I47" s="192" t="n"/>
      <c r="J47" s="192" t="n"/>
      <c r="K47" s="192" t="n"/>
      <c r="L47" s="192" t="n"/>
      <c r="M47" s="192" t="n"/>
      <c r="N47" s="192" t="n"/>
      <c r="O47" s="192" t="n"/>
      <c r="R47" s="192" t="n"/>
    </row>
    <row r="48" ht="11.25" customFormat="1" customHeight="1" s="192">
      <c r="A48" s="192" t="n"/>
      <c r="B48" s="192" t="n"/>
      <c r="C48" s="192" t="n"/>
      <c r="D48" s="192" t="n"/>
      <c r="E48" s="192" t="n"/>
      <c r="F48" s="192" t="n"/>
      <c r="G48" s="192" t="n"/>
      <c r="H48" s="192" t="n"/>
      <c r="I48" s="192" t="n"/>
      <c r="J48" s="192" t="n"/>
      <c r="K48" s="192" t="n"/>
      <c r="L48" s="192" t="n"/>
      <c r="M48" s="192" t="n"/>
      <c r="N48" s="192" t="n"/>
      <c r="O48" s="192" t="n"/>
      <c r="R48" s="192" t="n"/>
    </row>
    <row r="49" ht="11.25" customFormat="1" customHeight="1" s="192">
      <c r="A49" s="192" t="n"/>
      <c r="B49" s="192" t="n"/>
      <c r="C49" s="192" t="n"/>
      <c r="D49" s="192" t="n"/>
      <c r="E49" s="192" t="n"/>
      <c r="F49" s="192" t="n"/>
      <c r="G49" s="192" t="n"/>
      <c r="H49" s="192" t="n"/>
      <c r="I49" s="192" t="n"/>
      <c r="J49" s="192" t="n"/>
      <c r="K49" s="192" t="n"/>
      <c r="L49" s="192" t="n"/>
      <c r="M49" s="192" t="n"/>
      <c r="N49" s="192" t="n"/>
      <c r="O49" s="192" t="n"/>
      <c r="R49" s="192" t="n"/>
    </row>
    <row r="50" ht="11.25" customFormat="1" customHeight="1" s="192">
      <c r="A50" s="192" t="n"/>
      <c r="B50" s="192" t="n"/>
      <c r="C50" s="192" t="n"/>
      <c r="D50" s="192" t="n"/>
      <c r="E50" s="192" t="n"/>
      <c r="F50" s="192" t="n"/>
      <c r="G50" s="192" t="n"/>
      <c r="H50" s="192" t="n"/>
      <c r="I50" s="192" t="n"/>
      <c r="J50" s="192" t="n"/>
      <c r="K50" s="192" t="n"/>
      <c r="L50" s="192" t="n"/>
      <c r="M50" s="192" t="n"/>
      <c r="N50" s="192" t="n"/>
      <c r="O50" s="192" t="n"/>
      <c r="R50" s="192" t="n"/>
    </row>
    <row r="51" ht="11.25" customFormat="1" customHeight="1" s="192">
      <c r="A51" s="192" t="n"/>
      <c r="B51" s="192" t="n"/>
      <c r="C51" s="192" t="n"/>
      <c r="D51" s="192" t="n"/>
      <c r="E51" s="192" t="n"/>
      <c r="F51" s="192" t="n"/>
      <c r="G51" s="192" t="n"/>
      <c r="H51" s="192" t="n"/>
      <c r="I51" s="192" t="n"/>
      <c r="J51" s="192" t="n"/>
      <c r="K51" s="192" t="n"/>
      <c r="L51" s="192" t="n"/>
      <c r="M51" s="192" t="n"/>
      <c r="N51" s="192" t="n"/>
      <c r="O51" s="192" t="n"/>
      <c r="R51" s="192" t="n"/>
    </row>
    <row r="52" ht="11.25" customFormat="1" customHeight="1" s="192">
      <c r="A52" s="192" t="n"/>
      <c r="B52" s="192" t="n"/>
      <c r="C52" s="192" t="n"/>
      <c r="D52" s="192" t="n"/>
      <c r="E52" s="192" t="n"/>
      <c r="F52" s="192" t="n"/>
      <c r="G52" s="192" t="n"/>
      <c r="H52" s="192" t="n"/>
      <c r="I52" s="192" t="n"/>
      <c r="J52" s="192" t="n"/>
      <c r="K52" s="192" t="n"/>
      <c r="L52" s="192" t="n"/>
      <c r="M52" s="192" t="n"/>
      <c r="N52" s="192" t="n"/>
      <c r="O52" s="192" t="n"/>
      <c r="R52" s="192" t="n"/>
    </row>
    <row r="53" ht="11.25" customFormat="1" customHeight="1" s="192">
      <c r="A53" s="192" t="n"/>
      <c r="B53" s="192" t="n"/>
      <c r="C53" s="192" t="n"/>
      <c r="D53" s="192" t="n"/>
      <c r="E53" s="192" t="n"/>
      <c r="F53" s="192" t="n"/>
      <c r="G53" s="192" t="n"/>
      <c r="H53" s="192" t="n"/>
      <c r="I53" s="192" t="n"/>
      <c r="J53" s="192" t="n"/>
      <c r="K53" s="192" t="n"/>
      <c r="L53" s="192" t="n"/>
      <c r="M53" s="192" t="n"/>
      <c r="N53" s="192" t="n"/>
      <c r="O53" s="192" t="n"/>
      <c r="R53" s="192" t="n"/>
    </row>
    <row r="54" ht="11.25" customFormat="1" customHeight="1" s="192">
      <c r="A54" s="192" t="n"/>
      <c r="B54" s="192" t="n"/>
      <c r="C54" s="192" t="n"/>
      <c r="D54" s="192" t="n"/>
      <c r="E54" s="192" t="n"/>
      <c r="F54" s="192" t="n"/>
      <c r="G54" s="192" t="n"/>
      <c r="H54" s="192" t="n"/>
      <c r="I54" s="192" t="n"/>
      <c r="J54" s="192" t="n"/>
      <c r="K54" s="192" t="n"/>
      <c r="L54" s="192" t="n"/>
      <c r="M54" s="192" t="n"/>
      <c r="N54" s="192" t="n"/>
      <c r="O54" s="192" t="n"/>
      <c r="R54" s="192" t="n"/>
    </row>
    <row r="55" ht="11.25" customFormat="1" customHeight="1" s="192">
      <c r="A55" s="192" t="n"/>
      <c r="B55" s="192" t="n"/>
      <c r="C55" s="192" t="n"/>
      <c r="D55" s="192" t="n"/>
      <c r="E55" s="192" t="n"/>
      <c r="F55" s="192" t="n"/>
      <c r="G55" s="192" t="n"/>
      <c r="H55" s="192" t="n"/>
      <c r="I55" s="192" t="n"/>
      <c r="J55" s="192" t="n"/>
      <c r="K55" s="192" t="n"/>
      <c r="L55" s="192" t="n"/>
      <c r="M55" s="192" t="n"/>
      <c r="N55" s="192" t="n"/>
      <c r="O55" s="192" t="n"/>
      <c r="R55" s="192" t="n"/>
    </row>
    <row r="56" ht="11.25" customFormat="1" customHeight="1" s="192">
      <c r="A56" s="192" t="n"/>
      <c r="B56" s="192" t="n"/>
      <c r="C56" s="192" t="n"/>
      <c r="D56" s="192" t="n"/>
      <c r="E56" s="192" t="n"/>
      <c r="F56" s="192" t="n"/>
      <c r="G56" s="192" t="n"/>
      <c r="H56" s="192" t="n"/>
      <c r="I56" s="192" t="n"/>
      <c r="J56" s="192" t="n"/>
      <c r="K56" s="192" t="n"/>
      <c r="L56" s="192" t="n"/>
      <c r="M56" s="192" t="n"/>
      <c r="N56" s="192" t="n"/>
      <c r="O56" s="192" t="n"/>
      <c r="R56" s="192" t="n"/>
    </row>
    <row r="57" ht="11.25" customFormat="1" customHeight="1" s="192">
      <c r="A57" s="192" t="n"/>
      <c r="B57" s="192" t="n"/>
      <c r="C57" s="192" t="n"/>
      <c r="D57" s="192" t="n"/>
      <c r="E57" s="192" t="n"/>
      <c r="F57" s="192" t="n"/>
      <c r="G57" s="192" t="n"/>
      <c r="H57" s="192" t="n"/>
      <c r="I57" s="192" t="n"/>
      <c r="J57" s="192" t="n"/>
      <c r="K57" s="192" t="n"/>
      <c r="L57" s="192" t="n"/>
      <c r="M57" s="192" t="n"/>
      <c r="N57" s="192" t="n"/>
      <c r="O57" s="192" t="n"/>
      <c r="R57" s="192" t="n"/>
    </row>
    <row r="58" ht="11.25" customFormat="1" customHeight="1" s="192">
      <c r="A58" s="192" t="n"/>
      <c r="B58" s="192" t="n"/>
      <c r="C58" s="192" t="n"/>
      <c r="D58" s="192" t="n"/>
      <c r="E58" s="192" t="n"/>
      <c r="F58" s="192" t="n"/>
      <c r="G58" s="192" t="n"/>
      <c r="H58" s="192" t="n"/>
      <c r="I58" s="192" t="n"/>
      <c r="J58" s="192" t="n"/>
      <c r="K58" s="192" t="n"/>
      <c r="L58" s="192" t="n"/>
      <c r="M58" s="192" t="n"/>
      <c r="N58" s="192" t="n"/>
      <c r="O58" s="192" t="n"/>
      <c r="R58" s="192" t="n"/>
    </row>
    <row r="59" ht="11.25" customFormat="1" customHeight="1" s="192">
      <c r="A59" s="192" t="n"/>
      <c r="B59" s="192" t="n"/>
      <c r="C59" s="192" t="n"/>
      <c r="D59" s="192" t="n"/>
      <c r="E59" s="192" t="n"/>
      <c r="F59" s="192" t="n"/>
      <c r="G59" s="192" t="n"/>
      <c r="H59" s="192" t="n"/>
      <c r="I59" s="192" t="n"/>
      <c r="J59" s="192" t="n"/>
      <c r="K59" s="192" t="n"/>
      <c r="L59" s="192" t="n"/>
      <c r="M59" s="192" t="n"/>
      <c r="N59" s="192" t="n"/>
      <c r="O59" s="192" t="n"/>
      <c r="R59" s="192" t="n"/>
    </row>
    <row r="60" ht="11.25" customFormat="1" customHeight="1" s="192">
      <c r="A60" s="192" t="n"/>
      <c r="B60" s="192" t="n"/>
      <c r="C60" s="192" t="n"/>
      <c r="D60" s="192" t="n"/>
      <c r="E60" s="192" t="n"/>
      <c r="F60" s="192" t="n"/>
      <c r="G60" s="192" t="n"/>
      <c r="H60" s="192" t="n"/>
      <c r="I60" s="192" t="n"/>
      <c r="J60" s="192" t="n"/>
      <c r="K60" s="192" t="n"/>
      <c r="L60" s="192" t="n"/>
      <c r="M60" s="192" t="n"/>
      <c r="N60" s="192" t="n"/>
      <c r="O60" s="192" t="n"/>
      <c r="R60" s="192" t="n"/>
    </row>
    <row r="61" ht="11.25" customFormat="1" customHeight="1" s="192">
      <c r="A61" s="192" t="n"/>
      <c r="B61" s="192" t="n"/>
      <c r="C61" s="192" t="n"/>
      <c r="D61" s="192" t="n"/>
      <c r="E61" s="192" t="n"/>
      <c r="F61" s="192" t="n"/>
      <c r="G61" s="192" t="n"/>
      <c r="H61" s="192" t="n"/>
      <c r="I61" s="192" t="n"/>
      <c r="J61" s="192" t="n"/>
      <c r="K61" s="192" t="n"/>
      <c r="L61" s="192" t="n"/>
      <c r="M61" s="192" t="n"/>
      <c r="N61" s="192" t="n"/>
      <c r="O61" s="192" t="n"/>
      <c r="R61" s="192" t="n"/>
    </row>
    <row r="62" ht="11.25" customFormat="1" customHeight="1" s="192">
      <c r="A62" s="192" t="n"/>
      <c r="B62" s="192" t="n"/>
      <c r="C62" s="192" t="n"/>
      <c r="D62" s="192" t="n"/>
      <c r="E62" s="192" t="n"/>
      <c r="F62" s="192" t="n"/>
      <c r="G62" s="192" t="n"/>
      <c r="H62" s="192" t="n"/>
      <c r="I62" s="192" t="n"/>
      <c r="J62" s="192" t="n"/>
      <c r="K62" s="192" t="n"/>
      <c r="L62" s="192" t="n"/>
      <c r="M62" s="192" t="n"/>
      <c r="N62" s="192" t="n"/>
      <c r="O62" s="192" t="n"/>
      <c r="R62" s="192" t="n"/>
    </row>
    <row r="63" ht="11.25" customFormat="1" customHeight="1" s="192">
      <c r="A63" s="192" t="n"/>
      <c r="B63" s="192" t="n"/>
      <c r="C63" s="192" t="n"/>
      <c r="D63" s="192" t="n"/>
      <c r="E63" s="192" t="n"/>
      <c r="F63" s="192" t="n"/>
      <c r="G63" s="192" t="n"/>
      <c r="H63" s="192" t="n"/>
      <c r="I63" s="192" t="n"/>
      <c r="J63" s="192" t="n"/>
      <c r="K63" s="192" t="n"/>
      <c r="L63" s="192" t="n"/>
      <c r="M63" s="192" t="n"/>
      <c r="N63" s="192" t="n"/>
      <c r="O63" s="192" t="n"/>
      <c r="R63" s="192" t="n"/>
    </row>
    <row r="64" ht="11.25" customFormat="1" customHeight="1" s="192">
      <c r="A64" s="192" t="n"/>
      <c r="B64" s="192" t="n"/>
      <c r="C64" s="192" t="n"/>
      <c r="D64" s="192" t="n"/>
      <c r="E64" s="192" t="n"/>
      <c r="F64" s="192" t="n"/>
      <c r="G64" s="192" t="n"/>
      <c r="H64" s="192" t="n"/>
      <c r="I64" s="192" t="n"/>
      <c r="J64" s="192" t="n"/>
      <c r="K64" s="192" t="n"/>
      <c r="L64" s="192" t="n"/>
      <c r="M64" s="192" t="n"/>
      <c r="N64" s="192" t="n"/>
      <c r="O64" s="192" t="n"/>
      <c r="R64" s="192" t="n"/>
    </row>
    <row r="65" ht="11.25" customFormat="1" customHeight="1" s="192">
      <c r="A65" s="192" t="n"/>
      <c r="B65" s="192" t="n"/>
      <c r="C65" s="192" t="n"/>
      <c r="D65" s="192" t="n"/>
      <c r="E65" s="192" t="n"/>
      <c r="F65" s="192" t="n"/>
      <c r="G65" s="192" t="n"/>
      <c r="H65" s="192" t="n"/>
      <c r="I65" s="192" t="n"/>
      <c r="J65" s="192" t="n"/>
      <c r="K65" s="192" t="n"/>
      <c r="L65" s="192" t="n"/>
      <c r="M65" s="192" t="n"/>
      <c r="N65" s="192" t="n"/>
      <c r="O65" s="192" t="n"/>
      <c r="R65" s="192" t="n"/>
    </row>
    <row r="66" ht="11.25" customFormat="1" customHeight="1" s="192">
      <c r="A66" s="192" t="n"/>
      <c r="B66" s="192" t="n"/>
      <c r="C66" s="192" t="n"/>
      <c r="D66" s="192" t="n"/>
      <c r="E66" s="192" t="n"/>
      <c r="F66" s="192" t="n"/>
      <c r="G66" s="192" t="n"/>
      <c r="H66" s="192" t="n"/>
      <c r="I66" s="192" t="n"/>
      <c r="J66" s="192" t="n"/>
      <c r="K66" s="192" t="n"/>
      <c r="L66" s="192" t="n"/>
      <c r="M66" s="192" t="n"/>
      <c r="N66" s="192" t="n"/>
      <c r="O66" s="192" t="n"/>
      <c r="R66" s="192" t="n"/>
    </row>
    <row r="67" ht="11.25" customFormat="1" customHeight="1" s="192">
      <c r="A67" s="192" t="n"/>
      <c r="B67" s="192" t="n"/>
      <c r="C67" s="192" t="n"/>
      <c r="D67" s="192" t="n"/>
      <c r="E67" s="192" t="n"/>
      <c r="F67" s="192" t="n"/>
      <c r="G67" s="192" t="n"/>
      <c r="H67" s="192" t="n"/>
      <c r="I67" s="192" t="n"/>
      <c r="J67" s="192" t="n"/>
      <c r="K67" s="192" t="n"/>
      <c r="L67" s="192" t="n"/>
      <c r="M67" s="192" t="n"/>
      <c r="N67" s="192" t="n"/>
      <c r="O67" s="192" t="n"/>
      <c r="R67" s="192" t="n"/>
    </row>
    <row r="68" ht="11.25" customFormat="1" customHeight="1" s="192">
      <c r="A68" s="192" t="n"/>
      <c r="B68" s="192" t="n"/>
      <c r="C68" s="192" t="n"/>
      <c r="D68" s="192" t="n"/>
      <c r="E68" s="192" t="n"/>
      <c r="F68" s="192" t="n"/>
      <c r="G68" s="192" t="n"/>
      <c r="H68" s="192" t="n"/>
      <c r="I68" s="192" t="n"/>
      <c r="J68" s="192" t="n"/>
      <c r="K68" s="192" t="n"/>
      <c r="L68" s="192" t="n"/>
      <c r="M68" s="192" t="n"/>
      <c r="N68" s="192" t="n"/>
      <c r="O68" s="192" t="n"/>
      <c r="R68" s="192" t="n"/>
    </row>
    <row r="69" ht="11.25" customFormat="1" customHeight="1" s="192">
      <c r="A69" s="192" t="n"/>
      <c r="B69" s="192" t="n"/>
      <c r="C69" s="192" t="n"/>
      <c r="D69" s="192" t="n"/>
      <c r="E69" s="192" t="n"/>
      <c r="F69" s="192" t="n"/>
      <c r="G69" s="192" t="n"/>
      <c r="H69" s="192" t="n"/>
      <c r="I69" s="192" t="n"/>
      <c r="J69" s="192" t="n"/>
      <c r="K69" s="192" t="n"/>
      <c r="L69" s="192" t="n"/>
      <c r="M69" s="192" t="n"/>
      <c r="N69" s="192" t="n"/>
      <c r="O69" s="192" t="n"/>
      <c r="R69" s="192" t="n"/>
    </row>
    <row r="70" ht="11.25" customFormat="1" customHeight="1" s="192">
      <c r="A70" s="192" t="n"/>
      <c r="B70" s="192" t="n"/>
      <c r="C70" s="192" t="n"/>
      <c r="D70" s="192" t="n"/>
      <c r="E70" s="192" t="n"/>
      <c r="F70" s="192" t="n"/>
      <c r="G70" s="192" t="n"/>
      <c r="H70" s="192" t="n"/>
      <c r="I70" s="192" t="n"/>
      <c r="J70" s="192" t="n"/>
      <c r="K70" s="192" t="n"/>
      <c r="L70" s="192" t="n"/>
      <c r="M70" s="192" t="n"/>
      <c r="N70" s="192" t="n"/>
      <c r="O70" s="192" t="n"/>
      <c r="R70" s="192" t="n"/>
    </row>
    <row r="71" ht="11.25" customFormat="1" customHeight="1" s="192">
      <c r="A71" s="192" t="n"/>
      <c r="B71" s="192" t="n"/>
      <c r="C71" s="192" t="n"/>
      <c r="D71" s="192" t="n"/>
      <c r="E71" s="192" t="n"/>
      <c r="F71" s="192" t="n"/>
      <c r="G71" s="192" t="n"/>
      <c r="H71" s="192" t="n"/>
      <c r="I71" s="192" t="n"/>
      <c r="J71" s="192" t="n"/>
      <c r="K71" s="192" t="n"/>
      <c r="L71" s="192" t="n"/>
      <c r="M71" s="192" t="n"/>
      <c r="N71" s="192" t="n"/>
      <c r="O71" s="192" t="n"/>
      <c r="R71" s="192" t="n"/>
    </row>
    <row r="72" ht="11.25" customFormat="1" customHeight="1" s="192">
      <c r="A72" s="192" t="n"/>
      <c r="B72" s="192" t="n"/>
      <c r="C72" s="192" t="n"/>
      <c r="D72" s="192" t="n"/>
      <c r="E72" s="192" t="n"/>
      <c r="F72" s="192" t="n"/>
      <c r="G72" s="192" t="n"/>
      <c r="H72" s="192" t="n"/>
      <c r="I72" s="192" t="n"/>
      <c r="J72" s="192" t="n"/>
      <c r="K72" s="192" t="n"/>
      <c r="L72" s="192" t="n"/>
      <c r="M72" s="192" t="n"/>
      <c r="N72" s="192" t="n"/>
      <c r="O72" s="192" t="n"/>
      <c r="R72" s="192" t="n"/>
    </row>
    <row r="73" ht="11.25" customFormat="1" customHeight="1" s="192">
      <c r="A73" s="192" t="n"/>
      <c r="B73" s="192" t="n"/>
      <c r="C73" s="192" t="n"/>
      <c r="D73" s="192" t="n"/>
      <c r="E73" s="192" t="n"/>
      <c r="F73" s="192" t="n"/>
      <c r="G73" s="192" t="n"/>
      <c r="H73" s="192" t="n"/>
      <c r="I73" s="192" t="n"/>
      <c r="J73" s="192" t="n"/>
      <c r="K73" s="192" t="n"/>
      <c r="L73" s="192" t="n"/>
      <c r="M73" s="192" t="n"/>
      <c r="N73" s="192" t="n"/>
      <c r="O73" s="192" t="n"/>
      <c r="R73" s="192" t="n"/>
    </row>
    <row r="74" ht="11.25" customFormat="1" customHeight="1" s="192">
      <c r="A74" s="192" t="n"/>
      <c r="B74" s="192" t="n"/>
      <c r="C74" s="192" t="n"/>
      <c r="D74" s="192" t="n"/>
      <c r="E74" s="192" t="n"/>
      <c r="F74" s="192" t="n"/>
      <c r="G74" s="192" t="n"/>
      <c r="H74" s="192" t="n"/>
      <c r="I74" s="192" t="n"/>
      <c r="J74" s="192" t="n"/>
      <c r="K74" s="192" t="n"/>
      <c r="L74" s="192" t="n"/>
      <c r="M74" s="192" t="n"/>
      <c r="N74" s="192" t="n"/>
      <c r="O74" s="192" t="n"/>
      <c r="R74" s="192" t="n"/>
    </row>
    <row r="75" ht="11.25" customFormat="1" customHeight="1" s="192">
      <c r="A75" s="192" t="n"/>
      <c r="B75" s="192" t="n"/>
      <c r="C75" s="192" t="n"/>
      <c r="D75" s="192" t="n"/>
      <c r="E75" s="192" t="n"/>
      <c r="F75" s="192" t="n"/>
      <c r="G75" s="192" t="n"/>
      <c r="H75" s="192" t="n"/>
      <c r="I75" s="192" t="n"/>
      <c r="J75" s="192" t="n"/>
      <c r="K75" s="192" t="n"/>
      <c r="L75" s="192" t="n"/>
      <c r="M75" s="192" t="n"/>
      <c r="N75" s="192" t="n"/>
      <c r="O75" s="192" t="n"/>
      <c r="R75" s="192" t="n"/>
    </row>
    <row r="76" ht="11.25" customFormat="1" customHeight="1" s="192">
      <c r="A76" s="192" t="n"/>
      <c r="B76" s="192" t="n"/>
      <c r="C76" s="192" t="n"/>
      <c r="D76" s="192" t="n"/>
      <c r="E76" s="192" t="n"/>
      <c r="F76" s="192" t="n"/>
      <c r="G76" s="192" t="n"/>
      <c r="H76" s="192" t="n"/>
      <c r="I76" s="192" t="n"/>
      <c r="J76" s="192" t="n"/>
      <c r="K76" s="192" t="n"/>
      <c r="L76" s="192" t="n"/>
      <c r="M76" s="192" t="n"/>
      <c r="N76" s="192" t="n"/>
      <c r="O76" s="192" t="n"/>
      <c r="R76" s="192" t="n"/>
    </row>
    <row r="77" ht="11.25" customFormat="1" customHeight="1" s="192">
      <c r="A77" s="192" t="n"/>
      <c r="B77" s="192" t="n"/>
      <c r="C77" s="192" t="n"/>
      <c r="D77" s="192" t="n"/>
      <c r="E77" s="192" t="n"/>
      <c r="F77" s="192" t="n"/>
      <c r="G77" s="192" t="n"/>
      <c r="H77" s="192" t="n"/>
      <c r="I77" s="192" t="n"/>
      <c r="J77" s="192" t="n"/>
      <c r="K77" s="192" t="n"/>
      <c r="L77" s="192" t="n"/>
      <c r="M77" s="192" t="n"/>
      <c r="N77" s="192" t="n"/>
      <c r="O77" s="192" t="n"/>
      <c r="R77" s="192" t="n"/>
    </row>
    <row r="78" ht="11.25" customFormat="1" customHeight="1" s="192">
      <c r="A78" s="192" t="n"/>
      <c r="B78" s="192" t="n"/>
      <c r="C78" s="192" t="n"/>
      <c r="D78" s="192" t="n"/>
      <c r="E78" s="192" t="n"/>
      <c r="F78" s="192" t="n"/>
      <c r="G78" s="192" t="n"/>
      <c r="H78" s="192" t="n"/>
      <c r="I78" s="192" t="n"/>
      <c r="J78" s="192" t="n"/>
      <c r="K78" s="192" t="n"/>
      <c r="L78" s="192" t="n"/>
      <c r="M78" s="192" t="n"/>
      <c r="N78" s="192" t="n"/>
      <c r="O78" s="192" t="n"/>
      <c r="R78" s="192" t="n"/>
    </row>
    <row r="79" ht="11.25" customFormat="1" customHeight="1" s="192">
      <c r="A79" s="192" t="n"/>
      <c r="B79" s="192" t="n"/>
      <c r="C79" s="192" t="n"/>
      <c r="D79" s="192" t="n"/>
      <c r="E79" s="192" t="n"/>
      <c r="F79" s="192" t="n"/>
      <c r="G79" s="192" t="n"/>
      <c r="H79" s="192" t="n"/>
      <c r="I79" s="192" t="n"/>
      <c r="J79" s="192" t="n"/>
      <c r="K79" s="192" t="n"/>
      <c r="L79" s="192" t="n"/>
      <c r="M79" s="192" t="n"/>
      <c r="N79" s="192" t="n"/>
      <c r="O79" s="192" t="n"/>
      <c r="R79" s="192" t="n"/>
    </row>
    <row r="80" ht="11.25" customFormat="1" customHeight="1" s="192">
      <c r="A80" s="192" t="n"/>
      <c r="B80" s="192" t="n"/>
      <c r="C80" s="192" t="n"/>
      <c r="D80" s="192" t="n"/>
      <c r="E80" s="192" t="n"/>
      <c r="F80" s="192" t="n"/>
      <c r="G80" s="192" t="n"/>
      <c r="H80" s="192" t="n"/>
      <c r="I80" s="192" t="n"/>
      <c r="J80" s="192" t="n"/>
      <c r="K80" s="192" t="n"/>
      <c r="L80" s="192" t="n"/>
      <c r="M80" s="192" t="n"/>
      <c r="N80" s="192" t="n"/>
      <c r="O80" s="192" t="n"/>
      <c r="R80" s="192" t="n"/>
    </row>
    <row r="81" ht="11.25" customFormat="1" customHeight="1" s="192">
      <c r="A81" s="192" t="n"/>
      <c r="B81" s="192" t="n"/>
      <c r="C81" s="192" t="n"/>
      <c r="D81" s="192" t="n"/>
      <c r="E81" s="192" t="n"/>
      <c r="F81" s="192" t="n"/>
      <c r="G81" s="192" t="n"/>
      <c r="H81" s="192" t="n"/>
      <c r="I81" s="192" t="n"/>
      <c r="J81" s="192" t="n"/>
      <c r="K81" s="192" t="n"/>
      <c r="L81" s="192" t="n"/>
      <c r="M81" s="192" t="n"/>
      <c r="N81" s="192" t="n"/>
      <c r="O81" s="192" t="n"/>
      <c r="R81" s="192" t="n"/>
    </row>
    <row r="82" ht="11.25" customFormat="1" customHeight="1" s="192">
      <c r="A82" s="192" t="n"/>
      <c r="B82" s="192" t="n"/>
      <c r="C82" s="192" t="n"/>
      <c r="D82" s="192" t="n"/>
      <c r="E82" s="192" t="n"/>
      <c r="F82" s="192" t="n"/>
      <c r="G82" s="192" t="n"/>
      <c r="H82" s="192" t="n"/>
      <c r="I82" s="192" t="n"/>
      <c r="J82" s="192" t="n"/>
      <c r="K82" s="192" t="n"/>
      <c r="L82" s="192" t="n"/>
      <c r="M82" s="192" t="n"/>
      <c r="N82" s="192" t="n"/>
      <c r="O82" s="192" t="n"/>
      <c r="R82" s="192" t="n"/>
    </row>
    <row r="83" ht="11.25" customFormat="1" customHeight="1" s="192">
      <c r="A83" s="192" t="n"/>
      <c r="B83" s="192" t="n"/>
      <c r="C83" s="192" t="n"/>
      <c r="D83" s="192" t="n"/>
      <c r="E83" s="192" t="n"/>
      <c r="F83" s="192" t="n"/>
      <c r="G83" s="192" t="n"/>
      <c r="H83" s="192" t="n"/>
      <c r="I83" s="192" t="n"/>
      <c r="J83" s="192" t="n"/>
      <c r="K83" s="192" t="n"/>
      <c r="L83" s="192" t="n"/>
      <c r="M83" s="192" t="n"/>
      <c r="N83" s="192" t="n"/>
      <c r="O83" s="192" t="n"/>
      <c r="R83" s="192" t="n"/>
    </row>
    <row r="84" ht="11.25" customFormat="1" customHeight="1" s="192">
      <c r="A84" s="192" t="n"/>
      <c r="B84" s="192" t="n"/>
      <c r="C84" s="192" t="n"/>
      <c r="D84" s="192" t="n"/>
      <c r="E84" s="192" t="n"/>
      <c r="F84" s="192" t="n"/>
      <c r="G84" s="192" t="n"/>
      <c r="H84" s="192" t="n"/>
      <c r="I84" s="192" t="n"/>
      <c r="J84" s="192" t="n"/>
      <c r="K84" s="192" t="n"/>
      <c r="L84" s="192" t="n"/>
      <c r="M84" s="192" t="n"/>
      <c r="N84" s="192" t="n"/>
      <c r="O84" s="192" t="n"/>
      <c r="R84" s="192" t="n"/>
    </row>
    <row r="85" ht="11.25" customFormat="1" customHeight="1" s="192">
      <c r="A85" s="192" t="n"/>
      <c r="B85" s="192" t="n"/>
      <c r="C85" s="192" t="n"/>
      <c r="D85" s="192" t="n"/>
      <c r="E85" s="192" t="n"/>
      <c r="F85" s="192" t="n"/>
      <c r="G85" s="192" t="n"/>
      <c r="H85" s="192" t="n"/>
      <c r="I85" s="192" t="n"/>
      <c r="J85" s="192" t="n"/>
      <c r="K85" s="192" t="n"/>
      <c r="L85" s="192" t="n"/>
      <c r="M85" s="192" t="n"/>
      <c r="N85" s="192" t="n"/>
      <c r="O85" s="192" t="n"/>
      <c r="R85" s="192" t="n"/>
    </row>
    <row r="86" ht="11.25" customFormat="1" customHeight="1" s="192">
      <c r="A86" s="192" t="n"/>
      <c r="B86" s="192" t="n"/>
      <c r="C86" s="192" t="n"/>
      <c r="D86" s="192" t="n"/>
      <c r="E86" s="192" t="n"/>
      <c r="F86" s="192" t="n"/>
      <c r="G86" s="192" t="n"/>
      <c r="H86" s="192" t="n"/>
      <c r="I86" s="192" t="n"/>
      <c r="J86" s="192" t="n"/>
      <c r="K86" s="192" t="n"/>
      <c r="L86" s="192" t="n"/>
      <c r="M86" s="192" t="n"/>
      <c r="N86" s="192" t="n"/>
      <c r="O86" s="192" t="n"/>
      <c r="R86" s="192" t="n"/>
    </row>
    <row r="87" ht="11.25" customFormat="1" customHeight="1" s="192">
      <c r="A87" s="192" t="n"/>
      <c r="B87" s="192" t="n"/>
      <c r="C87" s="192" t="n"/>
      <c r="D87" s="192" t="n"/>
      <c r="E87" s="192" t="n"/>
      <c r="F87" s="192" t="n"/>
      <c r="G87" s="192" t="n"/>
      <c r="H87" s="192" t="n"/>
      <c r="I87" s="192" t="n"/>
      <c r="J87" s="192" t="n"/>
      <c r="K87" s="192" t="n"/>
      <c r="L87" s="192" t="n"/>
      <c r="M87" s="192" t="n"/>
      <c r="N87" s="192" t="n"/>
      <c r="O87" s="192" t="n"/>
      <c r="R87" s="192" t="n"/>
    </row>
    <row r="88" ht="11.25" customFormat="1" customHeight="1" s="192">
      <c r="A88" s="192" t="n"/>
      <c r="B88" s="192" t="n"/>
      <c r="C88" s="192" t="n"/>
      <c r="D88" s="192" t="n"/>
      <c r="E88" s="192" t="n"/>
      <c r="F88" s="192" t="n"/>
      <c r="G88" s="192" t="n"/>
      <c r="H88" s="192" t="n"/>
      <c r="I88" s="192" t="n"/>
      <c r="J88" s="192" t="n"/>
      <c r="K88" s="192" t="n"/>
      <c r="L88" s="192" t="n"/>
      <c r="M88" s="192" t="n"/>
      <c r="N88" s="192" t="n"/>
      <c r="O88" s="192" t="n"/>
      <c r="R88" s="192" t="n"/>
    </row>
    <row r="89" ht="12" customFormat="1" customHeight="1" s="344">
      <c r="A89" s="344" t="n"/>
      <c r="B89" s="344" t="n"/>
      <c r="C89" s="344" t="n"/>
      <c r="D89" s="344" t="n"/>
      <c r="E89" s="344" t="n"/>
      <c r="F89" s="344" t="n"/>
      <c r="G89" s="344" t="n"/>
      <c r="H89" s="344" t="n"/>
      <c r="I89" s="344" t="n"/>
      <c r="J89" s="344" t="n"/>
      <c r="K89" s="344" t="n"/>
      <c r="L89" s="344" t="n"/>
      <c r="M89" s="344" t="n"/>
      <c r="N89" s="344" t="n"/>
      <c r="O89" s="344" t="n"/>
      <c r="R89" s="344" t="n"/>
    </row>
    <row r="90" ht="12" customFormat="1" customHeight="1" s="344">
      <c r="A90" s="344" t="n"/>
      <c r="B90" s="344" t="n"/>
      <c r="C90" s="344" t="n"/>
      <c r="D90" s="344" t="n"/>
      <c r="E90" s="344" t="n"/>
      <c r="F90" s="344" t="n"/>
      <c r="G90" s="344" t="n"/>
      <c r="H90" s="344" t="n"/>
      <c r="I90" s="344" t="n"/>
      <c r="J90" s="344" t="n"/>
      <c r="K90" s="344" t="n"/>
      <c r="L90" s="344" t="n"/>
      <c r="M90" s="344" t="n"/>
      <c r="N90" s="344" t="n"/>
      <c r="O90" s="344" t="n"/>
      <c r="R90" s="344" t="n"/>
    </row>
    <row r="91" ht="12" customFormat="1" customHeight="1" s="344">
      <c r="A91" s="344" t="n"/>
      <c r="B91" s="344" t="n"/>
      <c r="C91" s="344" t="n"/>
      <c r="D91" s="344" t="n"/>
      <c r="E91" s="344" t="n"/>
      <c r="F91" s="344" t="n"/>
      <c r="G91" s="344" t="n"/>
      <c r="H91" s="344" t="n"/>
      <c r="I91" s="344" t="n"/>
      <c r="J91" s="344" t="n"/>
      <c r="K91" s="344" t="n"/>
      <c r="L91" s="344" t="n"/>
      <c r="M91" s="344" t="n"/>
      <c r="N91" s="344" t="n"/>
      <c r="O91" s="344" t="n"/>
      <c r="R91" s="344" t="n"/>
    </row>
    <row r="92" ht="12" customFormat="1" customHeight="1" s="344">
      <c r="A92" s="344" t="n"/>
      <c r="B92" s="344" t="n"/>
      <c r="C92" s="344" t="n"/>
      <c r="D92" s="344" t="n"/>
      <c r="E92" s="344" t="n"/>
      <c r="F92" s="344" t="n"/>
      <c r="G92" s="344" t="n"/>
      <c r="H92" s="344" t="n"/>
      <c r="I92" s="344" t="n"/>
      <c r="J92" s="344" t="n"/>
      <c r="K92" s="344" t="n"/>
      <c r="L92" s="344" t="n"/>
      <c r="M92" s="344" t="n"/>
      <c r="N92" s="344" t="n"/>
      <c r="O92" s="344" t="n"/>
      <c r="R92" s="344" t="n"/>
    </row>
    <row r="93" ht="12" customFormat="1" customHeight="1" s="344">
      <c r="A93" s="344" t="n"/>
      <c r="B93" s="344" t="n"/>
      <c r="C93" s="344" t="n"/>
      <c r="D93" s="344" t="n"/>
      <c r="E93" s="344" t="n"/>
      <c r="F93" s="344" t="n"/>
      <c r="G93" s="344" t="n"/>
      <c r="H93" s="344" t="n"/>
      <c r="I93" s="344" t="n"/>
      <c r="J93" s="344" t="n"/>
      <c r="K93" s="344" t="n"/>
      <c r="L93" s="344" t="n"/>
      <c r="M93" s="344" t="n"/>
      <c r="N93" s="344" t="n"/>
      <c r="O93" s="344" t="n"/>
      <c r="R93" s="344" t="n"/>
    </row>
    <row r="94" ht="12" customFormat="1" customHeight="1" s="344">
      <c r="A94" s="344" t="n"/>
      <c r="B94" s="344" t="n"/>
      <c r="C94" s="344" t="n"/>
      <c r="D94" s="344" t="n"/>
      <c r="E94" s="344" t="n"/>
      <c r="F94" s="344" t="n"/>
      <c r="G94" s="344" t="n"/>
      <c r="H94" s="344" t="n"/>
      <c r="I94" s="344" t="n"/>
      <c r="J94" s="344" t="n"/>
      <c r="K94" s="344" t="n"/>
      <c r="L94" s="344" t="n"/>
      <c r="M94" s="344" t="n"/>
      <c r="N94" s="344" t="n"/>
      <c r="O94" s="344" t="n"/>
      <c r="R94" s="344" t="n"/>
    </row>
    <row r="95" ht="12" customFormat="1" customHeight="1" s="344">
      <c r="A95" s="344" t="n"/>
      <c r="B95" s="344" t="n"/>
      <c r="C95" s="344" t="n"/>
      <c r="D95" s="344" t="n"/>
      <c r="E95" s="344" t="n"/>
      <c r="F95" s="344" t="n"/>
      <c r="G95" s="344" t="n"/>
      <c r="H95" s="344" t="n"/>
      <c r="I95" s="344" t="n"/>
      <c r="J95" s="344" t="n"/>
      <c r="K95" s="344" t="n"/>
      <c r="L95" s="344" t="n"/>
      <c r="M95" s="344" t="n"/>
      <c r="N95" s="344" t="n"/>
      <c r="O95" s="344" t="n"/>
      <c r="R95" s="344" t="n"/>
    </row>
    <row r="96" ht="12" customFormat="1" customHeight="1" s="344">
      <c r="A96" s="344" t="n"/>
      <c r="B96" s="344" t="n"/>
      <c r="C96" s="344" t="n"/>
      <c r="D96" s="344" t="n"/>
      <c r="E96" s="344" t="n"/>
      <c r="F96" s="344" t="n"/>
      <c r="G96" s="344" t="n"/>
      <c r="H96" s="344" t="n"/>
      <c r="I96" s="344" t="n"/>
      <c r="J96" s="344" t="n"/>
      <c r="K96" s="344" t="n"/>
      <c r="L96" s="344" t="n"/>
      <c r="M96" s="344" t="n"/>
      <c r="N96" s="344" t="n"/>
      <c r="O96" s="344" t="n"/>
      <c r="R96" s="344" t="n"/>
    </row>
    <row r="97" ht="12" customFormat="1" customHeight="1" s="344">
      <c r="A97" s="344" t="n"/>
      <c r="B97" s="344" t="n"/>
      <c r="C97" s="344" t="n"/>
      <c r="D97" s="344" t="n"/>
      <c r="E97" s="344" t="n"/>
      <c r="F97" s="344" t="n"/>
      <c r="G97" s="344" t="n"/>
      <c r="H97" s="344" t="n"/>
      <c r="I97" s="344" t="n"/>
      <c r="J97" s="344" t="n"/>
      <c r="K97" s="344" t="n"/>
      <c r="L97" s="344" t="n"/>
      <c r="M97" s="344" t="n"/>
      <c r="N97" s="344" t="n"/>
      <c r="O97" s="344" t="n"/>
      <c r="R97" s="344" t="n"/>
    </row>
    <row r="98" ht="12" customFormat="1" customHeight="1" s="344">
      <c r="A98" s="344" t="n"/>
      <c r="B98" s="344" t="n"/>
      <c r="C98" s="344" t="n"/>
      <c r="D98" s="344" t="n"/>
      <c r="E98" s="344" t="n"/>
      <c r="F98" s="344" t="n"/>
      <c r="G98" s="344" t="n"/>
      <c r="H98" s="344" t="n"/>
      <c r="I98" s="344" t="n"/>
      <c r="J98" s="344" t="n"/>
      <c r="K98" s="344" t="n"/>
      <c r="L98" s="344" t="n"/>
      <c r="M98" s="344" t="n"/>
      <c r="N98" s="344" t="n"/>
      <c r="O98" s="344" t="n"/>
      <c r="R98" s="344" t="n"/>
    </row>
    <row r="99" ht="12" customFormat="1" customHeight="1" s="344">
      <c r="A99" s="344" t="n"/>
      <c r="B99" s="344" t="n"/>
      <c r="C99" s="344" t="n"/>
      <c r="D99" s="344" t="n"/>
      <c r="E99" s="344" t="n"/>
      <c r="F99" s="344" t="n"/>
      <c r="G99" s="344" t="n"/>
      <c r="H99" s="344" t="n"/>
      <c r="I99" s="344" t="n"/>
      <c r="J99" s="344" t="n"/>
      <c r="K99" s="344" t="n"/>
      <c r="L99" s="344" t="n"/>
      <c r="M99" s="344" t="n"/>
      <c r="N99" s="344" t="n"/>
      <c r="O99" s="344" t="n"/>
      <c r="R99" s="344" t="n"/>
    </row>
    <row r="100">
      <c r="A100" s="344" t="n"/>
      <c r="O100" s="344" t="n"/>
    </row>
  </sheetData>
  <mergeCells count="29">
    <mergeCell ref="B6:C7"/>
    <mergeCell ref="D8:D10"/>
    <mergeCell ref="A3:R3"/>
    <mergeCell ref="M8:M10"/>
    <mergeCell ref="O8:O10"/>
    <mergeCell ref="L6:M7"/>
    <mergeCell ref="N6:O7"/>
    <mergeCell ref="G8:G10"/>
    <mergeCell ref="H8:H10"/>
    <mergeCell ref="J8:J10"/>
    <mergeCell ref="A4:R4"/>
    <mergeCell ref="A26:H26"/>
    <mergeCell ref="E8:E10"/>
    <mergeCell ref="D6:E7"/>
    <mergeCell ref="F6:G7"/>
    <mergeCell ref="B8:B10"/>
    <mergeCell ref="R6:R10"/>
    <mergeCell ref="A6:A10"/>
    <mergeCell ref="Q8:Q10"/>
    <mergeCell ref="H6:I7"/>
    <mergeCell ref="J6:K7"/>
    <mergeCell ref="P6:Q7"/>
    <mergeCell ref="L8:L10"/>
    <mergeCell ref="N8:N10"/>
    <mergeCell ref="I8:I10"/>
    <mergeCell ref="P8:P10"/>
    <mergeCell ref="K8:K10"/>
    <mergeCell ref="C8:C10"/>
    <mergeCell ref="F8:F10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49" pageOrder="overThenDown" verticalDpi="300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O26"/>
  <sheetViews>
    <sheetView showGridLines="0" view="pageBreakPreview" zoomScaleNormal="100" workbookViewId="0">
      <selection activeCell="A11" sqref="A11:IV24"/>
    </sheetView>
  </sheetViews>
  <sheetFormatPr baseColWidth="8" defaultRowHeight="12"/>
  <cols>
    <col width="6" customWidth="1" style="320" min="1" max="1"/>
    <col width="11.77734375" customWidth="1" style="320" min="2" max="2"/>
    <col width="7" customWidth="1" style="320" min="3" max="3"/>
    <col width="6.6640625" customWidth="1" style="320" min="4" max="4"/>
    <col width="7.21875" customWidth="1" style="320" min="5" max="7"/>
    <col width="6.44140625" customWidth="1" style="320" min="8" max="8"/>
    <col width="5.44140625" customWidth="1" style="320" min="9" max="9"/>
    <col width="6.77734375" customWidth="1" style="320" min="10" max="11"/>
    <col width="8.88671875" customWidth="1" style="320" min="12" max="16384"/>
  </cols>
  <sheetData>
    <row r="1" ht="15" customFormat="1" customHeight="1" s="34">
      <c r="A1" s="34" t="inlineStr">
        <is>
          <t>ⅩⅡ. 보건 및 사회보장</t>
        </is>
      </c>
      <c r="K1" s="1414" t="inlineStr">
        <is>
          <t>ⅩⅡ. Health and Social Security</t>
        </is>
      </c>
    </row>
    <row r="2" ht="15" customFormat="1" customHeight="1" s="34">
      <c r="K2" s="1414" t="n"/>
    </row>
    <row r="3" ht="24.95" customFormat="1" customHeight="1" s="317">
      <c r="A3" s="1397" t="inlineStr">
        <is>
          <t>25. 노인여가복지시설</t>
        </is>
      </c>
    </row>
    <row r="4" ht="24.95" customFormat="1" customHeight="1" s="317">
      <c r="A4" s="1397" t="inlineStr">
        <is>
          <t>25. Leisure Facilities for the Elderly</t>
        </is>
      </c>
    </row>
    <row r="5" ht="15" customFormat="1" customHeight="1" s="320" thickBot="1">
      <c r="A5" s="1997" t="inlineStr">
        <is>
          <t>단위 : 개소, 명</t>
        </is>
      </c>
      <c r="B5" s="1997" t="n"/>
      <c r="C5" s="1997" t="n"/>
      <c r="D5" s="1997" t="n"/>
      <c r="E5" s="1997" t="n"/>
      <c r="F5" s="1997" t="n"/>
      <c r="G5" s="1997" t="n"/>
      <c r="H5" s="1997" t="n"/>
      <c r="I5" s="1997" t="n"/>
      <c r="J5" s="1997" t="n"/>
      <c r="K5" s="1502" t="inlineStr">
        <is>
          <t>Unit : number, person</t>
        </is>
      </c>
    </row>
    <row r="6" ht="18" customFormat="1" customHeight="1" s="320">
      <c r="A6" s="2193" t="inlineStr">
        <is>
          <t>연별 및 읍면별
Year &amp; Eup, 
Myeon</t>
        </is>
      </c>
      <c r="B6" s="2055" t="n"/>
      <c r="C6" s="1651" t="inlineStr">
        <is>
          <t>합 계
Total</t>
        </is>
      </c>
      <c r="D6" s="1653" t="inlineStr">
        <is>
          <t>노인복지관
Senior service center</t>
        </is>
      </c>
      <c r="E6" s="2181" t="n"/>
      <c r="F6" s="2181" t="n"/>
      <c r="G6" s="2056" t="n"/>
      <c r="H6" s="1653" t="inlineStr">
        <is>
          <t>경로당
Community
senior center</t>
        </is>
      </c>
      <c r="I6" s="2056" t="n"/>
      <c r="J6" s="1666" t="inlineStr">
        <is>
          <t>노인교실
Senior school</t>
        </is>
      </c>
      <c r="K6" s="2181" t="n"/>
    </row>
    <row r="7" ht="18" customFormat="1" customHeight="1" s="320">
      <c r="B7" s="2060" t="n"/>
      <c r="C7" s="2120" t="n"/>
      <c r="D7" s="2063" t="n"/>
      <c r="E7" s="2061" t="n"/>
      <c r="F7" s="2061" t="n"/>
      <c r="G7" s="2062" t="n"/>
      <c r="H7" s="2063" t="n"/>
      <c r="I7" s="2062" t="n"/>
      <c r="J7" s="2102" t="n"/>
    </row>
    <row r="8" ht="25.5" customFormat="1" customHeight="1" s="320">
      <c r="B8" s="2060" t="n"/>
      <c r="C8" s="1673" t="inlineStr">
        <is>
          <t>시설수
Facilities</t>
        </is>
      </c>
      <c r="D8" s="1100" t="inlineStr">
        <is>
          <t>시설수
Facilities</t>
        </is>
      </c>
      <c r="E8" s="1474" t="inlineStr">
        <is>
          <t>종사자수 
Workers</t>
        </is>
      </c>
      <c r="F8" s="2117" t="n"/>
      <c r="G8" s="2118" t="n"/>
      <c r="H8" s="1480" t="inlineStr">
        <is>
          <t>시설수
Facilities</t>
        </is>
      </c>
      <c r="I8" s="2139" t="n"/>
      <c r="J8" s="1232" t="inlineStr">
        <is>
          <t>시설수
Facilities</t>
        </is>
      </c>
      <c r="K8" s="2140" t="n"/>
    </row>
    <row r="9" ht="19.5" customFormat="1" customHeight="1" s="320">
      <c r="B9" s="2060" t="n"/>
      <c r="C9" s="2119" t="n"/>
      <c r="D9" s="2102" t="n"/>
      <c r="E9" s="1660" t="n"/>
      <c r="F9" s="1135" t="inlineStr">
        <is>
          <t>남
Maie</t>
        </is>
      </c>
      <c r="G9" s="1480" t="inlineStr">
        <is>
          <t>여
Female</t>
        </is>
      </c>
      <c r="H9" s="2102" t="n"/>
      <c r="I9" s="2086" t="n"/>
      <c r="J9" s="2102" t="n"/>
    </row>
    <row r="10" ht="19.5" customFormat="1" customHeight="1" s="320">
      <c r="A10" s="2067" t="n"/>
      <c r="B10" s="2068" t="n"/>
      <c r="C10" s="2165" t="n"/>
      <c r="D10" s="2121" t="n"/>
      <c r="E10" s="2070" t="n"/>
      <c r="F10" s="2067" t="n"/>
      <c r="G10" s="2070" t="n"/>
      <c r="H10" s="2121" t="n"/>
      <c r="I10" s="2103" t="n"/>
      <c r="J10" s="2121" t="n"/>
      <c r="K10" s="2067" t="n"/>
    </row>
    <row r="11" ht="30" customFormat="1" customHeight="1" s="320">
      <c r="A11" s="1619" t="n">
        <v>2020</v>
      </c>
      <c r="B11" s="2073" t="n"/>
      <c r="C11" s="2415" t="n">
        <v>208</v>
      </c>
      <c r="D11" s="2415" t="n">
        <v>0</v>
      </c>
      <c r="E11" s="2415" t="n">
        <v>0</v>
      </c>
      <c r="F11" s="2415" t="n">
        <v>0</v>
      </c>
      <c r="G11" s="2415" t="n">
        <v>0</v>
      </c>
      <c r="H11" s="2415" t="n"/>
      <c r="I11" s="2415" t="n">
        <v>207</v>
      </c>
      <c r="J11" s="2415" t="n"/>
      <c r="K11" s="2415" t="n">
        <v>1</v>
      </c>
    </row>
    <row r="12" ht="30" customFormat="1" customHeight="1" s="320">
      <c r="A12" s="1605" t="n">
        <v>2021</v>
      </c>
      <c r="B12" s="2060" t="n"/>
      <c r="C12" s="2416" t="n">
        <v>209</v>
      </c>
      <c r="D12" s="2256">
        <f>SUM(D14:D21)</f>
        <v/>
      </c>
      <c r="E12" s="2256">
        <f>SUM(E14:E21)</f>
        <v/>
      </c>
      <c r="F12" s="2256">
        <f>SUM(F14:F21)</f>
        <v/>
      </c>
      <c r="G12" s="2256">
        <f>SUM(G14:G21)</f>
        <v/>
      </c>
      <c r="H12" s="2416" t="n">
        <v>208</v>
      </c>
      <c r="J12" s="2416" t="n">
        <v>1</v>
      </c>
    </row>
    <row r="13" ht="30" customFormat="1" customHeight="1" s="320">
      <c r="A13" s="1605" t="n">
        <v>2022</v>
      </c>
      <c r="B13" s="2060" t="n"/>
      <c r="C13" s="2416" t="n">
        <v>212</v>
      </c>
      <c r="D13" s="2256">
        <f>SUM(D15:D22)</f>
        <v/>
      </c>
      <c r="E13" s="2256">
        <f>SUM(E15:E22)</f>
        <v/>
      </c>
      <c r="F13" s="2256">
        <f>SUM(F15:F22)</f>
        <v/>
      </c>
      <c r="G13" s="2256">
        <f>SUM(G15:G22)</f>
        <v/>
      </c>
      <c r="H13" s="2416" t="n">
        <v>211</v>
      </c>
      <c r="J13" s="2416" t="n">
        <v>1</v>
      </c>
    </row>
    <row r="14" ht="30" customFormat="1" customHeight="1" s="320">
      <c r="A14" s="1605" t="n">
        <v>2023</v>
      </c>
      <c r="B14" s="2060" t="n"/>
      <c r="C14" s="2416" t="n">
        <v>212</v>
      </c>
      <c r="D14" s="2256">
        <f>SUM(D16:D23)</f>
        <v/>
      </c>
      <c r="E14" s="2256">
        <f>SUM(E16:E23)</f>
        <v/>
      </c>
      <c r="F14" s="2256">
        <f>SUM(F16:F23)</f>
        <v/>
      </c>
      <c r="G14" s="2256">
        <f>SUM(G16:G23)</f>
        <v/>
      </c>
      <c r="H14" s="2416" t="n">
        <v>211</v>
      </c>
      <c r="J14" s="2416" t="n">
        <v>1</v>
      </c>
    </row>
    <row r="15" ht="30" customFormat="1" customHeight="1" s="320">
      <c r="A15" s="1044" t="n">
        <v>2024</v>
      </c>
      <c r="B15" s="2060" t="n"/>
      <c r="C15" s="2092">
        <f>SUM(C17:C24)</f>
        <v/>
      </c>
      <c r="D15" s="2078">
        <f>SUM(D17:D24)</f>
        <v/>
      </c>
      <c r="E15" s="2078">
        <f>SUM(E17:E24)</f>
        <v/>
      </c>
      <c r="F15" s="2078">
        <f>SUM(F17:F24)</f>
        <v/>
      </c>
      <c r="G15" s="2078">
        <f>SUM(G17:G24)</f>
        <v/>
      </c>
      <c r="H15" s="2092">
        <f>SUM(H17:H24)</f>
        <v/>
      </c>
      <c r="J15" s="2092">
        <f>SUM(J17:J24)</f>
        <v/>
      </c>
    </row>
    <row r="16" ht="30" customFormat="1" customHeight="1" s="320">
      <c r="A16" s="1007" t="n"/>
      <c r="B16" s="2060" t="n"/>
      <c r="C16" s="2092" t="n"/>
      <c r="D16" s="2150" t="n"/>
      <c r="E16" s="2150" t="n"/>
      <c r="F16" s="2150" t="n"/>
      <c r="G16" s="2150" t="n"/>
      <c r="H16" s="2150" t="n"/>
      <c r="I16" s="2150" t="n"/>
      <c r="J16" s="2150" t="n"/>
      <c r="K16" s="2150" t="n"/>
    </row>
    <row r="17" ht="30" customFormat="1" customHeight="1" s="320">
      <c r="A17" s="1645" t="inlineStr">
        <is>
          <t>대가야읍</t>
        </is>
      </c>
      <c r="B17" s="582" t="inlineStr">
        <is>
          <t>Daegaya-eup</t>
        </is>
      </c>
      <c r="C17" s="2089">
        <f>SUM(D17,H17,J17)</f>
        <v/>
      </c>
      <c r="D17" s="2082" t="n"/>
      <c r="E17" s="2075">
        <f>SUM(F17:G17)</f>
        <v/>
      </c>
      <c r="F17" s="2082" t="n"/>
      <c r="G17" s="2082" t="n"/>
      <c r="H17" s="2417" t="n">
        <v>44</v>
      </c>
      <c r="J17" s="2418" t="n">
        <v>1</v>
      </c>
    </row>
    <row r="18" ht="30" customFormat="1" customHeight="1" s="320">
      <c r="A18" s="1645" t="inlineStr">
        <is>
          <t>덕곡면</t>
        </is>
      </c>
      <c r="B18" s="582" t="inlineStr">
        <is>
          <t>Deokgok-myeon</t>
        </is>
      </c>
      <c r="C18" s="2089">
        <f>SUM(D18,H18,J18)</f>
        <v/>
      </c>
      <c r="D18" s="2082" t="n"/>
      <c r="E18" s="2075">
        <f>SUM(F18:G18)</f>
        <v/>
      </c>
      <c r="F18" s="2082" t="n"/>
      <c r="G18" s="2082" t="n"/>
      <c r="H18" s="2418" t="n">
        <v>23</v>
      </c>
      <c r="J18" s="2418" t="n"/>
    </row>
    <row r="19" ht="30" customFormat="1" customHeight="1" s="320">
      <c r="A19" s="1645" t="inlineStr">
        <is>
          <t>운수면</t>
        </is>
      </c>
      <c r="B19" s="582" t="inlineStr">
        <is>
          <t>Unsu-myeon</t>
        </is>
      </c>
      <c r="C19" s="2089">
        <f>SUM(D19,H19,J19)</f>
        <v/>
      </c>
      <c r="D19" s="2082" t="n"/>
      <c r="E19" s="2075">
        <f>SUM(F19:G19)</f>
        <v/>
      </c>
      <c r="F19" s="2082" t="n"/>
      <c r="G19" s="2082" t="n"/>
      <c r="H19" s="2418" t="n">
        <v>20</v>
      </c>
      <c r="J19" s="2418" t="n"/>
    </row>
    <row r="20" ht="30" customFormat="1" customHeight="1" s="320">
      <c r="A20" s="1645" t="inlineStr">
        <is>
          <t>성산면</t>
        </is>
      </c>
      <c r="B20" s="582" t="inlineStr">
        <is>
          <t>Seongsan-myeon</t>
        </is>
      </c>
      <c r="C20" s="2089">
        <f>SUM(D20,H20,J20)</f>
        <v/>
      </c>
      <c r="D20" s="2082" t="n"/>
      <c r="E20" s="2075">
        <f>SUM(F20:G20)</f>
        <v/>
      </c>
      <c r="F20" s="2082" t="n"/>
      <c r="G20" s="2082" t="n"/>
      <c r="H20" s="2418" t="n">
        <v>22</v>
      </c>
      <c r="J20" s="2418" t="n"/>
    </row>
    <row r="21" ht="30" customFormat="1" customHeight="1" s="320">
      <c r="A21" s="1645" t="inlineStr">
        <is>
          <t>다산면</t>
        </is>
      </c>
      <c r="B21" s="582" t="inlineStr">
        <is>
          <t>Dasan-myeon</t>
        </is>
      </c>
      <c r="C21" s="2089">
        <f>SUM(D21,H21,J21)</f>
        <v/>
      </c>
      <c r="D21" s="2082" t="n"/>
      <c r="E21" s="2075">
        <f>SUM(F21:G21)</f>
        <v/>
      </c>
      <c r="F21" s="2082" t="n"/>
      <c r="G21" s="2082" t="n"/>
      <c r="H21" s="2418" t="n">
        <v>26</v>
      </c>
      <c r="J21" s="2418" t="n"/>
    </row>
    <row r="22" ht="30" customFormat="1" customHeight="1" s="320">
      <c r="A22" s="1645" t="inlineStr">
        <is>
          <t>개진면</t>
        </is>
      </c>
      <c r="B22" s="582" t="inlineStr">
        <is>
          <t>Gaejin-myeon</t>
        </is>
      </c>
      <c r="C22" s="2089">
        <f>SUM(D22,H22,J22)</f>
        <v/>
      </c>
      <c r="D22" s="2082" t="n"/>
      <c r="E22" s="2075">
        <f>SUM(F22:G22)</f>
        <v/>
      </c>
      <c r="F22" s="2082" t="n"/>
      <c r="G22" s="2082" t="n"/>
      <c r="H22" s="2418" t="n">
        <v>25</v>
      </c>
      <c r="J22" s="2418" t="n"/>
    </row>
    <row r="23" ht="30" customFormat="1" customHeight="1" s="320">
      <c r="A23" s="1645" t="inlineStr">
        <is>
          <t>우곡면</t>
        </is>
      </c>
      <c r="B23" s="582" t="inlineStr">
        <is>
          <t>Ugok-myeon</t>
        </is>
      </c>
      <c r="C23" s="2089">
        <f>SUM(D23,H23,J23)</f>
        <v/>
      </c>
      <c r="D23" s="2082" t="n"/>
      <c r="E23" s="2075">
        <f>SUM(F23:G23)</f>
        <v/>
      </c>
      <c r="F23" s="2082" t="n"/>
      <c r="G23" s="2082" t="n"/>
      <c r="H23" s="2418" t="n">
        <v>21</v>
      </c>
      <c r="J23" s="2418" t="n"/>
      <c r="O23" s="320" t="inlineStr">
        <is>
          <t xml:space="preserve"> </t>
        </is>
      </c>
    </row>
    <row r="24" ht="30" customFormat="1" customHeight="1" s="320" thickBot="1">
      <c r="A24" s="583" t="inlineStr">
        <is>
          <t>쌍림면</t>
        </is>
      </c>
      <c r="B24" s="584" t="inlineStr">
        <is>
          <t>Ssangnim-myeon</t>
        </is>
      </c>
      <c r="C24" s="2089">
        <f>SUM(D24,H24,J24)</f>
        <v/>
      </c>
      <c r="D24" s="2082" t="n"/>
      <c r="E24" s="2075">
        <f>SUM(F24:G24)</f>
        <v/>
      </c>
      <c r="F24" s="2082" t="n"/>
      <c r="G24" s="2082" t="n"/>
      <c r="H24" s="2419" t="n">
        <v>32</v>
      </c>
      <c r="I24" s="2155" t="n"/>
      <c r="J24" s="2420" t="n"/>
      <c r="K24" s="2155" t="n"/>
    </row>
    <row r="25" ht="15" customFormat="1" customHeight="1" s="320">
      <c r="A25" s="1598" t="inlineStr">
        <is>
          <t>자료 : 주민복지과</t>
        </is>
      </c>
      <c r="B25" s="2181" t="n"/>
      <c r="C25" s="530" t="n"/>
      <c r="D25" s="530" t="n"/>
      <c r="E25" s="530" t="n"/>
      <c r="F25" s="530" t="n"/>
      <c r="G25" s="530" t="n"/>
      <c r="H25" s="530" t="n"/>
      <c r="I25" s="530" t="n"/>
      <c r="J25" s="220" t="n"/>
      <c r="K25" s="220" t="n"/>
    </row>
    <row r="26" ht="15" customFormat="1" customHeight="1" s="320">
      <c r="A26" s="1496" t="inlineStr">
        <is>
          <t>주 : 2013년 자료부터 서식변경, 노인휴양소 삭제</t>
        </is>
      </c>
      <c r="B26" s="161" t="n"/>
      <c r="C26" s="161" t="n"/>
      <c r="D26" s="1831" t="n"/>
    </row>
  </sheetData>
  <mergeCells count="46">
    <mergeCell ref="H20:I20"/>
    <mergeCell ref="A15:B15"/>
    <mergeCell ref="J14:K14"/>
    <mergeCell ref="A11:B11"/>
    <mergeCell ref="J19:K19"/>
    <mergeCell ref="D8:D10"/>
    <mergeCell ref="H8:I10"/>
    <mergeCell ref="J8:K10"/>
    <mergeCell ref="J13:K13"/>
    <mergeCell ref="E9:E10"/>
    <mergeCell ref="A16:B16"/>
    <mergeCell ref="H21:I21"/>
    <mergeCell ref="A25:B25"/>
    <mergeCell ref="J24:K24"/>
    <mergeCell ref="J15:K15"/>
    <mergeCell ref="A6:B10"/>
    <mergeCell ref="H17:I17"/>
    <mergeCell ref="A12:B12"/>
    <mergeCell ref="J20:K20"/>
    <mergeCell ref="F9:F10"/>
    <mergeCell ref="A3:K3"/>
    <mergeCell ref="A14:B14"/>
    <mergeCell ref="H19:I19"/>
    <mergeCell ref="H22:I22"/>
    <mergeCell ref="J22:K22"/>
    <mergeCell ref="H13:I13"/>
    <mergeCell ref="H14:I14"/>
    <mergeCell ref="G9:G10"/>
    <mergeCell ref="H12:I12"/>
    <mergeCell ref="A4:K4"/>
    <mergeCell ref="J12:K12"/>
    <mergeCell ref="J21:K21"/>
    <mergeCell ref="H6:I7"/>
    <mergeCell ref="H24:I24"/>
    <mergeCell ref="J6:K7"/>
    <mergeCell ref="E8:G8"/>
    <mergeCell ref="H15:I15"/>
    <mergeCell ref="H18:I18"/>
    <mergeCell ref="J18:K18"/>
    <mergeCell ref="A13:B13"/>
    <mergeCell ref="H23:I23"/>
    <mergeCell ref="C6:C7"/>
    <mergeCell ref="J23:K23"/>
    <mergeCell ref="C8:C10"/>
    <mergeCell ref="D6:G7"/>
    <mergeCell ref="J17:K17"/>
  </mergeCells>
  <pageMargins left="0.6" right="0.51" top="0.984251968503937" bottom="0.984251968503937" header="0.5118110236220472" footer="0.5118110236220472"/>
  <pageSetup orientation="portrait" paperSize="9" scale="99" horizontalDpi="300" verticalDpi="300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AH26"/>
  <sheetViews>
    <sheetView showGridLines="0" view="pageBreakPreview" zoomScaleNormal="100" zoomScaleSheetLayoutView="100" workbookViewId="0">
      <selection activeCell="E15" sqref="E15"/>
    </sheetView>
  </sheetViews>
  <sheetFormatPr baseColWidth="8" defaultRowHeight="12"/>
  <cols>
    <col width="9.77734375" customWidth="1" style="320" min="1" max="1"/>
    <col width="8.109375" customWidth="1" style="320" min="2" max="3"/>
    <col width="7.109375" customWidth="1" style="320" min="4" max="6"/>
    <col width="7.5546875" customWidth="1" style="320" min="7" max="9"/>
    <col width="8.109375" customWidth="1" style="320" min="10" max="10"/>
    <col width="7" customWidth="1" style="320" min="11" max="17"/>
    <col width="8.109375" customWidth="1" style="320" min="18" max="18"/>
    <col width="7" customWidth="1" style="320" min="19" max="25"/>
    <col width="8.109375" customWidth="1" style="320" min="26" max="27"/>
    <col width="7.21875" customWidth="1" style="320" min="28" max="33"/>
    <col width="10" customWidth="1" style="320" min="34" max="34"/>
    <col width="8.88671875" customWidth="1" style="320" min="35" max="16384"/>
  </cols>
  <sheetData>
    <row r="1" ht="15" customFormat="1" customHeight="1" s="34">
      <c r="A1" s="34" t="inlineStr">
        <is>
          <t>ⅩⅡ. 보건 및 사회보장</t>
        </is>
      </c>
      <c r="AH1" s="1502" t="inlineStr">
        <is>
          <t>ⅩⅡ. Health and Social Security</t>
        </is>
      </c>
    </row>
    <row r="2" ht="15" customFormat="1" customHeight="1" s="34">
      <c r="AH2" s="1502" t="n"/>
    </row>
    <row r="3" ht="24.95" customFormat="1" customHeight="1" s="1836">
      <c r="A3" s="1836" t="inlineStr">
        <is>
          <t>26. 노인주거복지시설</t>
        </is>
      </c>
    </row>
    <row r="4" ht="24.95" customFormat="1" customHeight="1" s="1836">
      <c r="A4" s="1836" t="inlineStr">
        <is>
          <t>26. Residential Welfare Facilities for the Elderly</t>
        </is>
      </c>
    </row>
    <row r="5" ht="15" customFormat="1" customHeight="1" s="320" thickBot="1">
      <c r="A5" s="1496" t="inlineStr">
        <is>
          <t>단위 : 개소, 명</t>
        </is>
      </c>
      <c r="B5" s="1496" t="n"/>
      <c r="C5" s="1496" t="n"/>
      <c r="D5" s="1496" t="n"/>
      <c r="E5" s="1496" t="n"/>
      <c r="F5" s="1496" t="n"/>
      <c r="G5" s="518" t="inlineStr">
        <is>
          <t xml:space="preserve"> </t>
        </is>
      </c>
      <c r="H5" s="518" t="n"/>
      <c r="I5" s="518" t="n"/>
      <c r="J5" s="1496" t="n"/>
      <c r="K5" s="1496" t="n"/>
      <c r="L5" s="1496" t="n"/>
      <c r="M5" s="1496" t="n"/>
      <c r="N5" s="1496" t="n"/>
      <c r="O5" s="518" t="n"/>
      <c r="P5" s="518" t="n"/>
      <c r="Q5" s="518" t="n"/>
      <c r="R5" s="411" t="n"/>
      <c r="S5" s="411" t="n"/>
      <c r="T5" s="411" t="n"/>
      <c r="U5" s="411" t="n"/>
      <c r="V5" s="411" t="n"/>
      <c r="W5" s="411" t="inlineStr">
        <is>
          <t xml:space="preserve"> </t>
        </is>
      </c>
      <c r="X5" s="411" t="n"/>
      <c r="Y5" s="411" t="n"/>
      <c r="Z5" s="411" t="n"/>
      <c r="AA5" s="411" t="n"/>
      <c r="AB5" s="411" t="n"/>
      <c r="AC5" s="411" t="n"/>
      <c r="AD5" s="411" t="n"/>
      <c r="AE5" s="411" t="n"/>
      <c r="AF5" s="411" t="n"/>
      <c r="AH5" s="518" t="inlineStr">
        <is>
          <t>Unit : number, person</t>
        </is>
      </c>
    </row>
    <row r="6" ht="32.25" customFormat="1" customHeight="1" s="745">
      <c r="A6" s="2333" t="inlineStr">
        <is>
          <t>연별 및 
읍면별</t>
        </is>
      </c>
      <c r="B6" s="2296" t="inlineStr">
        <is>
          <t>합 계
Total</t>
        </is>
      </c>
      <c r="C6" s="2098" t="n"/>
      <c r="D6" s="2098" t="n"/>
      <c r="E6" s="2098" t="n"/>
      <c r="F6" s="2098" t="n"/>
      <c r="G6" s="2098" t="n"/>
      <c r="H6" s="2098" t="n"/>
      <c r="I6" s="2085" t="n"/>
      <c r="J6" s="1156" t="inlineStr">
        <is>
          <t>양로시설
Institution for the aged</t>
        </is>
      </c>
      <c r="K6" s="2098" t="n"/>
      <c r="L6" s="2098" t="n"/>
      <c r="M6" s="2098" t="n"/>
      <c r="N6" s="2098" t="n"/>
      <c r="O6" s="2098" t="n"/>
      <c r="P6" s="2098" t="n"/>
      <c r="Q6" s="2098" t="n"/>
      <c r="R6" s="2421" t="inlineStr">
        <is>
          <t>노인공동생활가정
Senior citizen's home</t>
        </is>
      </c>
      <c r="S6" s="2098" t="n"/>
      <c r="T6" s="2098" t="n"/>
      <c r="U6" s="2098" t="n"/>
      <c r="V6" s="2098" t="n"/>
      <c r="W6" s="2098" t="n"/>
      <c r="X6" s="2098" t="n"/>
      <c r="Y6" s="2085" t="n"/>
      <c r="Z6" s="1653" t="inlineStr">
        <is>
          <t>노인복지주택
Welfare House</t>
        </is>
      </c>
      <c r="AA6" s="2098" t="n"/>
      <c r="AB6" s="2098" t="n"/>
      <c r="AC6" s="2098" t="n"/>
      <c r="AD6" s="2098" t="n"/>
      <c r="AE6" s="2098" t="n"/>
      <c r="AF6" s="2098" t="n"/>
      <c r="AG6" s="2085" t="n"/>
      <c r="AH6" s="2422" t="inlineStr">
        <is>
          <t>Year &amp; Eup, 
Myeon</t>
        </is>
      </c>
    </row>
    <row r="7" ht="21" customFormat="1" customHeight="1" s="745">
      <c r="A7" s="2060" t="n"/>
      <c r="B7" s="2423" t="inlineStr">
        <is>
          <t>시 설 수
Facilities</t>
        </is>
      </c>
      <c r="C7" s="1302" t="inlineStr">
        <is>
          <t>입소인원
Admitted Person</t>
        </is>
      </c>
      <c r="D7" s="2140" t="n"/>
      <c r="E7" s="2140" t="n"/>
      <c r="F7" s="2139" t="n"/>
      <c r="G7" s="1621" t="inlineStr">
        <is>
          <t>종사자수
Workers</t>
        </is>
      </c>
      <c r="H7" s="2140" t="n"/>
      <c r="I7" s="2140" t="n"/>
      <c r="J7" s="1173" t="inlineStr">
        <is>
          <t>시설수
Facilities</t>
        </is>
      </c>
      <c r="K7" s="1302" t="inlineStr">
        <is>
          <t>입소인원
Admitted Person</t>
        </is>
      </c>
      <c r="L7" s="2140" t="n"/>
      <c r="M7" s="2140" t="n"/>
      <c r="N7" s="2139" t="n"/>
      <c r="O7" s="1621" t="inlineStr">
        <is>
          <t>종사자수
Workers</t>
        </is>
      </c>
      <c r="P7" s="2140" t="n"/>
      <c r="Q7" s="2140" t="n"/>
      <c r="R7" s="1173" t="inlineStr">
        <is>
          <t>시 설 수
Facilities</t>
        </is>
      </c>
      <c r="S7" s="1302" t="inlineStr">
        <is>
          <t>입소인원
Admitted Person</t>
        </is>
      </c>
      <c r="T7" s="2140" t="n"/>
      <c r="U7" s="2140" t="n"/>
      <c r="V7" s="2139" t="n"/>
      <c r="W7" s="1621" t="inlineStr">
        <is>
          <t>종사자수
Workers</t>
        </is>
      </c>
      <c r="X7" s="2140" t="n"/>
      <c r="Y7" s="2140" t="n"/>
      <c r="Z7" s="1173" t="inlineStr">
        <is>
          <t>시 설 수
Facilities</t>
        </is>
      </c>
      <c r="AA7" s="1302" t="inlineStr">
        <is>
          <t>입소인원
Admitted Person</t>
        </is>
      </c>
      <c r="AB7" s="2140" t="n"/>
      <c r="AC7" s="2140" t="n"/>
      <c r="AD7" s="2139" t="n"/>
      <c r="AE7" s="1621" t="inlineStr">
        <is>
          <t>종사자수
Workers</t>
        </is>
      </c>
      <c r="AF7" s="2140" t="n"/>
      <c r="AG7" s="2140" t="n"/>
      <c r="AH7" s="2066" t="n"/>
    </row>
    <row r="8" ht="21" customFormat="1" customHeight="1" s="745">
      <c r="A8" s="2060" t="n"/>
      <c r="B8" s="2119" t="n"/>
      <c r="C8" s="2063" t="n"/>
      <c r="D8" s="2061" t="n"/>
      <c r="E8" s="2061" t="n"/>
      <c r="F8" s="2062" t="n"/>
      <c r="G8" s="2102" t="n"/>
      <c r="J8" s="2064" t="n"/>
      <c r="K8" s="2063" t="n"/>
      <c r="L8" s="2061" t="n"/>
      <c r="M8" s="2061" t="n"/>
      <c r="N8" s="2062" t="n"/>
      <c r="O8" s="2102" t="n"/>
      <c r="R8" s="2064" t="n"/>
      <c r="S8" s="2063" t="n"/>
      <c r="T8" s="2061" t="n"/>
      <c r="U8" s="2061" t="n"/>
      <c r="V8" s="2062" t="n"/>
      <c r="W8" s="2102" t="n"/>
      <c r="Z8" s="2064" t="n"/>
      <c r="AA8" s="2063" t="n"/>
      <c r="AB8" s="2061" t="n"/>
      <c r="AC8" s="2061" t="n"/>
      <c r="AD8" s="2062" t="n"/>
      <c r="AE8" s="2102" t="n"/>
      <c r="AH8" s="2066" t="n"/>
    </row>
    <row r="9" ht="21" customFormat="1" customHeight="1" s="745">
      <c r="A9" s="2060" t="n"/>
      <c r="B9" s="2119" t="n"/>
      <c r="C9" s="1173" t="inlineStr">
        <is>
          <t>정원
Capacity</t>
        </is>
      </c>
      <c r="D9" s="1304" t="inlineStr">
        <is>
          <t>현 원 Users</t>
        </is>
      </c>
      <c r="E9" s="2140" t="n"/>
      <c r="F9" s="2139" t="n"/>
      <c r="G9" s="1626" t="n"/>
      <c r="H9" s="1173" t="inlineStr">
        <is>
          <t>남자
Male</t>
        </is>
      </c>
      <c r="I9" s="2254" t="inlineStr">
        <is>
          <t>여자
Female</t>
        </is>
      </c>
      <c r="J9" s="2064" t="n"/>
      <c r="K9" s="1173" t="inlineStr">
        <is>
          <t>정원
Capacity</t>
        </is>
      </c>
      <c r="L9" s="1304" t="inlineStr">
        <is>
          <t>현 원 Users</t>
        </is>
      </c>
      <c r="M9" s="2140" t="n"/>
      <c r="N9" s="2139" t="n"/>
      <c r="O9" s="1626" t="n"/>
      <c r="P9" s="1173" t="inlineStr">
        <is>
          <t>남자
Male</t>
        </is>
      </c>
      <c r="Q9" s="2254" t="inlineStr">
        <is>
          <t>여자
Female</t>
        </is>
      </c>
      <c r="R9" s="2064" t="n"/>
      <c r="S9" s="1173" t="inlineStr">
        <is>
          <t>정원
Capacity</t>
        </is>
      </c>
      <c r="T9" s="1304" t="inlineStr">
        <is>
          <t>현 원 Users</t>
        </is>
      </c>
      <c r="U9" s="2140" t="n"/>
      <c r="V9" s="2139" t="n"/>
      <c r="W9" s="1626" t="n"/>
      <c r="X9" s="1173" t="inlineStr">
        <is>
          <t>남자
Male</t>
        </is>
      </c>
      <c r="Y9" s="2254" t="inlineStr">
        <is>
          <t>여자
Female</t>
        </is>
      </c>
      <c r="Z9" s="2064" t="n"/>
      <c r="AA9" s="1173" t="inlineStr">
        <is>
          <t>정원
Capacity</t>
        </is>
      </c>
      <c r="AB9" s="1304" t="inlineStr">
        <is>
          <t>현 원 Users</t>
        </is>
      </c>
      <c r="AC9" s="2140" t="n"/>
      <c r="AD9" s="2139" t="n"/>
      <c r="AE9" s="1626" t="n"/>
      <c r="AF9" s="1173" t="inlineStr">
        <is>
          <t>남자
Male</t>
        </is>
      </c>
      <c r="AG9" s="2301" t="inlineStr">
        <is>
          <t>여자
Female</t>
        </is>
      </c>
      <c r="AH9" s="2066" t="n"/>
    </row>
    <row r="10" ht="25.5" customFormat="1" customHeight="1" s="745">
      <c r="A10" s="2068" t="n"/>
      <c r="B10" s="2165" t="n"/>
      <c r="C10" s="2070" t="n"/>
      <c r="D10" s="1312" t="n"/>
      <c r="E10" s="1173" t="inlineStr">
        <is>
          <t>남자
Male</t>
        </is>
      </c>
      <c r="F10" s="1173" t="inlineStr">
        <is>
          <t>여자
Female</t>
        </is>
      </c>
      <c r="G10" s="1627" t="n"/>
      <c r="H10" s="2070" t="n"/>
      <c r="I10" s="2121" t="n"/>
      <c r="J10" s="2070" t="n"/>
      <c r="K10" s="2070" t="n"/>
      <c r="L10" s="1312" t="n"/>
      <c r="M10" s="1173" t="inlineStr">
        <is>
          <t>남자
Male</t>
        </is>
      </c>
      <c r="N10" s="1173" t="inlineStr">
        <is>
          <t>여자
Female</t>
        </is>
      </c>
      <c r="O10" s="1627" t="n"/>
      <c r="P10" s="2070" t="n"/>
      <c r="Q10" s="2121" t="n"/>
      <c r="R10" s="2070" t="n"/>
      <c r="S10" s="2070" t="n"/>
      <c r="T10" s="1312" t="n"/>
      <c r="U10" s="1173" t="inlineStr">
        <is>
          <t>남자
Male</t>
        </is>
      </c>
      <c r="V10" s="1173" t="inlineStr">
        <is>
          <t>여자
Female</t>
        </is>
      </c>
      <c r="W10" s="1627" t="n"/>
      <c r="X10" s="2070" t="n"/>
      <c r="Y10" s="2121" t="n"/>
      <c r="Z10" s="2070" t="n"/>
      <c r="AA10" s="2070" t="n"/>
      <c r="AB10" s="1312" t="n"/>
      <c r="AC10" s="1173" t="inlineStr">
        <is>
          <t>남자
Male</t>
        </is>
      </c>
      <c r="AD10" s="1173" t="inlineStr">
        <is>
          <t>여자
Female</t>
        </is>
      </c>
      <c r="AE10" s="1627" t="n"/>
      <c r="AF10" s="2070" t="n"/>
      <c r="AG10" s="2071" t="n"/>
      <c r="AH10" s="2144" t="n"/>
    </row>
    <row r="11" ht="24.75" customFormat="1" customHeight="1" s="769">
      <c r="A11" s="1605" t="n">
        <v>2020</v>
      </c>
      <c r="B11" s="2256" t="n">
        <v>2</v>
      </c>
      <c r="C11" s="2256" t="n">
        <v>105</v>
      </c>
      <c r="D11" s="2256" t="n">
        <v>75</v>
      </c>
      <c r="E11" s="2256" t="n">
        <v>38</v>
      </c>
      <c r="F11" s="2256" t="n">
        <v>37</v>
      </c>
      <c r="G11" s="2256" t="n">
        <v>26</v>
      </c>
      <c r="H11" s="2256" t="n">
        <v>10</v>
      </c>
      <c r="I11" s="2256" t="n">
        <v>16</v>
      </c>
      <c r="J11" s="2256" t="n">
        <v>2</v>
      </c>
      <c r="K11" s="2256" t="n">
        <v>105</v>
      </c>
      <c r="L11" s="2256" t="n">
        <v>75</v>
      </c>
      <c r="M11" s="2256" t="n">
        <v>38</v>
      </c>
      <c r="N11" s="2256" t="n">
        <v>37</v>
      </c>
      <c r="O11" s="2256" t="n">
        <v>26</v>
      </c>
      <c r="P11" s="2256" t="n">
        <v>10</v>
      </c>
      <c r="Q11" s="2256" t="n">
        <v>16</v>
      </c>
      <c r="R11" s="2240" t="n">
        <v>0</v>
      </c>
      <c r="S11" s="2240" t="n">
        <v>0</v>
      </c>
      <c r="T11" s="2240" t="n">
        <v>0</v>
      </c>
      <c r="U11" s="2240" t="n">
        <v>0</v>
      </c>
      <c r="V11" s="2240" t="n">
        <v>0</v>
      </c>
      <c r="W11" s="2240" t="n">
        <v>0</v>
      </c>
      <c r="X11" s="2240" t="n">
        <v>0</v>
      </c>
      <c r="Y11" s="2240" t="n">
        <v>0</v>
      </c>
      <c r="Z11" s="2256" t="n">
        <v>0</v>
      </c>
      <c r="AA11" s="2256" t="n">
        <v>0</v>
      </c>
      <c r="AB11" s="2256" t="n">
        <v>0</v>
      </c>
      <c r="AC11" s="2256" t="n">
        <v>0</v>
      </c>
      <c r="AD11" s="2256" t="n">
        <v>0</v>
      </c>
      <c r="AE11" s="2256" t="n">
        <v>0</v>
      </c>
      <c r="AF11" s="2256" t="n">
        <v>0</v>
      </c>
      <c r="AG11" s="2256" t="n">
        <v>0</v>
      </c>
      <c r="AH11" s="768" t="n">
        <v>2020</v>
      </c>
    </row>
    <row r="12" ht="24.75" customFormat="1" customHeight="1" s="769">
      <c r="A12" s="1605" t="n">
        <v>2021</v>
      </c>
      <c r="B12" s="2256" t="n">
        <v>2</v>
      </c>
      <c r="C12" s="2256" t="n">
        <v>105</v>
      </c>
      <c r="D12" s="2256" t="n">
        <v>65</v>
      </c>
      <c r="E12" s="2256" t="n">
        <v>17</v>
      </c>
      <c r="F12" s="2256" t="n">
        <v>48</v>
      </c>
      <c r="G12" s="2256" t="n">
        <v>26</v>
      </c>
      <c r="H12" s="2256" t="n">
        <v>7</v>
      </c>
      <c r="I12" s="2256" t="n">
        <v>19</v>
      </c>
      <c r="J12" s="2256" t="n">
        <v>2</v>
      </c>
      <c r="K12" s="2256" t="n">
        <v>105</v>
      </c>
      <c r="L12" s="2256" t="n">
        <v>65</v>
      </c>
      <c r="M12" s="2256" t="n">
        <v>17</v>
      </c>
      <c r="N12" s="2256" t="n">
        <v>48</v>
      </c>
      <c r="O12" s="2256" t="n">
        <v>26</v>
      </c>
      <c r="P12" s="2256" t="n">
        <v>7</v>
      </c>
      <c r="Q12" s="2256" t="n">
        <v>19</v>
      </c>
      <c r="R12" s="2256">
        <f>SUM(R14:R21)</f>
        <v/>
      </c>
      <c r="S12" s="2256">
        <f>SUM(S14:S21)</f>
        <v/>
      </c>
      <c r="T12" s="2256">
        <f>SUM(T14:T21)</f>
        <v/>
      </c>
      <c r="U12" s="2256">
        <f>SUM(U14:U21)</f>
        <v/>
      </c>
      <c r="V12" s="2256">
        <f>SUM(V14:V21)</f>
        <v/>
      </c>
      <c r="W12" s="2256">
        <f>SUM(W14:W21)</f>
        <v/>
      </c>
      <c r="X12" s="2256">
        <f>SUM(X14:X21)</f>
        <v/>
      </c>
      <c r="Y12" s="2256">
        <f>SUM(Y14:Y21)</f>
        <v/>
      </c>
      <c r="Z12" s="2256">
        <f>SUM(Z14:Z21)</f>
        <v/>
      </c>
      <c r="AA12" s="2256">
        <f>SUM(AA14:AA21)</f>
        <v/>
      </c>
      <c r="AB12" s="2256">
        <f>SUM(AB14:AB21)</f>
        <v/>
      </c>
      <c r="AC12" s="2256">
        <f>SUM(AC14:AC21)</f>
        <v/>
      </c>
      <c r="AD12" s="2256">
        <f>SUM(AD14:AD21)</f>
        <v/>
      </c>
      <c r="AE12" s="2256">
        <f>SUM(AE14:AE21)</f>
        <v/>
      </c>
      <c r="AF12" s="2256">
        <f>SUM(AF14:AF21)</f>
        <v/>
      </c>
      <c r="AG12" s="2256">
        <f>SUM(AG14:AG21)</f>
        <v/>
      </c>
      <c r="AH12" s="768" t="n">
        <v>2021</v>
      </c>
    </row>
    <row r="13" ht="24.75" customFormat="1" customHeight="1" s="769">
      <c r="A13" s="1605" t="n">
        <v>2022</v>
      </c>
      <c r="B13" s="2256" t="n">
        <v>2</v>
      </c>
      <c r="C13" s="2256" t="n">
        <v>105</v>
      </c>
      <c r="D13" s="2256" t="n">
        <v>65</v>
      </c>
      <c r="E13" s="2256" t="n">
        <v>18</v>
      </c>
      <c r="F13" s="2256" t="n">
        <v>49</v>
      </c>
      <c r="G13" s="2256" t="n">
        <v>25</v>
      </c>
      <c r="H13" s="2256" t="n">
        <v>7</v>
      </c>
      <c r="I13" s="2256" t="n">
        <v>18</v>
      </c>
      <c r="J13" s="2256" t="n">
        <v>2</v>
      </c>
      <c r="K13" s="2256" t="n">
        <v>105</v>
      </c>
      <c r="L13" s="2256" t="n">
        <v>65</v>
      </c>
      <c r="M13" s="2256" t="n">
        <v>17</v>
      </c>
      <c r="N13" s="2256" t="n">
        <v>48</v>
      </c>
      <c r="O13" s="2256" t="n">
        <v>25</v>
      </c>
      <c r="P13" s="2256" t="n">
        <v>7</v>
      </c>
      <c r="Q13" s="2256" t="n">
        <v>18</v>
      </c>
      <c r="R13" s="2256">
        <f>SUM(R15:R22)</f>
        <v/>
      </c>
      <c r="S13" s="2256">
        <f>SUM(S15:S22)</f>
        <v/>
      </c>
      <c r="T13" s="2256">
        <f>SUM(T15:T22)</f>
        <v/>
      </c>
      <c r="U13" s="2256">
        <f>SUM(U15:U22)</f>
        <v/>
      </c>
      <c r="V13" s="2256">
        <f>SUM(V15:V22)</f>
        <v/>
      </c>
      <c r="W13" s="2256">
        <f>SUM(W15:W22)</f>
        <v/>
      </c>
      <c r="X13" s="2256">
        <f>SUM(X15:X22)</f>
        <v/>
      </c>
      <c r="Y13" s="2256">
        <f>SUM(Y15:Y22)</f>
        <v/>
      </c>
      <c r="Z13" s="2256">
        <f>SUM(Z15:Z22)</f>
        <v/>
      </c>
      <c r="AA13" s="2256">
        <f>SUM(AA15:AA22)</f>
        <v/>
      </c>
      <c r="AB13" s="2256">
        <f>SUM(AB15:AB22)</f>
        <v/>
      </c>
      <c r="AC13" s="2256">
        <f>SUM(AC15:AC22)</f>
        <v/>
      </c>
      <c r="AD13" s="2256">
        <f>SUM(AD15:AD22)</f>
        <v/>
      </c>
      <c r="AE13" s="2256">
        <f>SUM(AE15:AE22)</f>
        <v/>
      </c>
      <c r="AF13" s="2256">
        <f>SUM(AF15:AF22)</f>
        <v/>
      </c>
      <c r="AG13" s="2256">
        <f>SUM(AG15:AG22)</f>
        <v/>
      </c>
      <c r="AH13" s="768" t="n">
        <v>2022</v>
      </c>
    </row>
    <row r="14" ht="24.75" customFormat="1" customHeight="1" s="769">
      <c r="A14" s="1605" t="n">
        <v>2023</v>
      </c>
      <c r="B14" s="2256" t="n">
        <v>2</v>
      </c>
      <c r="C14" s="2256" t="n">
        <v>105</v>
      </c>
      <c r="D14" s="2256" t="n">
        <v>65</v>
      </c>
      <c r="E14" s="2256" t="n">
        <v>18</v>
      </c>
      <c r="F14" s="2256" t="n">
        <v>50</v>
      </c>
      <c r="G14" s="2256" t="n">
        <v>25</v>
      </c>
      <c r="H14" s="2256" t="n">
        <v>6</v>
      </c>
      <c r="I14" s="2256" t="n">
        <v>19</v>
      </c>
      <c r="J14" s="2256" t="n">
        <v>2</v>
      </c>
      <c r="K14" s="2256" t="n">
        <v>105</v>
      </c>
      <c r="L14" s="2256" t="n">
        <v>65</v>
      </c>
      <c r="M14" s="2256" t="n">
        <v>17</v>
      </c>
      <c r="N14" s="2256" t="n">
        <v>48</v>
      </c>
      <c r="O14" s="2256" t="n">
        <v>25</v>
      </c>
      <c r="P14" s="2256" t="n">
        <v>7</v>
      </c>
      <c r="Q14" s="2256" t="n">
        <v>18</v>
      </c>
      <c r="R14" s="2256">
        <f>SUM(R16:R23)</f>
        <v/>
      </c>
      <c r="S14" s="2256">
        <f>SUM(S16:S23)</f>
        <v/>
      </c>
      <c r="T14" s="2256">
        <f>SUM(T16:T23)</f>
        <v/>
      </c>
      <c r="U14" s="2256">
        <f>SUM(U16:U23)</f>
        <v/>
      </c>
      <c r="V14" s="2256">
        <f>SUM(V16:V23)</f>
        <v/>
      </c>
      <c r="W14" s="2256">
        <f>SUM(W16:W23)</f>
        <v/>
      </c>
      <c r="X14" s="2256">
        <f>SUM(X16:X23)</f>
        <v/>
      </c>
      <c r="Y14" s="2256">
        <f>SUM(Y16:Y23)</f>
        <v/>
      </c>
      <c r="Z14" s="2256">
        <f>SUM(Z16:Z23)</f>
        <v/>
      </c>
      <c r="AA14" s="2256">
        <f>SUM(AA16:AA23)</f>
        <v/>
      </c>
      <c r="AB14" s="2256">
        <f>SUM(AB16:AB23)</f>
        <v/>
      </c>
      <c r="AC14" s="2256">
        <f>SUM(AC16:AC23)</f>
        <v/>
      </c>
      <c r="AD14" s="2256">
        <f>SUM(AD16:AD23)</f>
        <v/>
      </c>
      <c r="AE14" s="2256">
        <f>SUM(AE16:AE23)</f>
        <v/>
      </c>
      <c r="AF14" s="2256">
        <f>SUM(AF16:AF23)</f>
        <v/>
      </c>
      <c r="AG14" s="2256">
        <f>SUM(AG16:AG23)</f>
        <v/>
      </c>
      <c r="AH14" s="768" t="n">
        <v>2023</v>
      </c>
    </row>
    <row r="15" ht="24.75" customFormat="1" customHeight="1" s="34">
      <c r="A15" s="1044" t="n">
        <v>2024</v>
      </c>
      <c r="B15" s="2078">
        <f>SUM(B17:B24)</f>
        <v/>
      </c>
      <c r="C15" s="2078">
        <f>SUM(C17:C24)</f>
        <v/>
      </c>
      <c r="D15" s="2078">
        <f>SUM(D17:D24)</f>
        <v/>
      </c>
      <c r="E15" s="2078">
        <f>SUM(E17:E24)</f>
        <v/>
      </c>
      <c r="F15" s="2078">
        <f>SUM(F17:F24)</f>
        <v/>
      </c>
      <c r="G15" s="2078">
        <f>SUM(G17:G24)</f>
        <v/>
      </c>
      <c r="H15" s="2078">
        <f>SUM(H17:H24)</f>
        <v/>
      </c>
      <c r="I15" s="2078">
        <f>SUM(I17:I24)</f>
        <v/>
      </c>
      <c r="J15" s="2078">
        <f>SUM(J17:J24)</f>
        <v/>
      </c>
      <c r="K15" s="2078">
        <f>SUM(K17:K24)</f>
        <v/>
      </c>
      <c r="L15" s="2078">
        <f>SUM(L17:L24)</f>
        <v/>
      </c>
      <c r="M15" s="2078">
        <f>SUM(M17:M24)</f>
        <v/>
      </c>
      <c r="N15" s="2078">
        <f>SUM(N17:N24)</f>
        <v/>
      </c>
      <c r="O15" s="2078">
        <f>SUM(O17:O24)</f>
        <v/>
      </c>
      <c r="P15" s="2078">
        <f>SUM(P17:P24)</f>
        <v/>
      </c>
      <c r="Q15" s="2078">
        <f>SUM(Q17:Q24)</f>
        <v/>
      </c>
      <c r="R15" s="2078">
        <f>SUM(R17:R24)</f>
        <v/>
      </c>
      <c r="S15" s="2078">
        <f>SUM(S17:S24)</f>
        <v/>
      </c>
      <c r="T15" s="2078">
        <f>SUM(T17:T24)</f>
        <v/>
      </c>
      <c r="U15" s="2078">
        <f>SUM(U17:U24)</f>
        <v/>
      </c>
      <c r="V15" s="2078">
        <f>SUM(V17:V24)</f>
        <v/>
      </c>
      <c r="W15" s="2078">
        <f>SUM(W17:W24)</f>
        <v/>
      </c>
      <c r="X15" s="2078">
        <f>SUM(X17:X24)</f>
        <v/>
      </c>
      <c r="Y15" s="2078">
        <f>SUM(Y17:Y24)</f>
        <v/>
      </c>
      <c r="Z15" s="2078">
        <f>SUM(Z17:Z24)</f>
        <v/>
      </c>
      <c r="AA15" s="2078">
        <f>SUM(AA17:AA24)</f>
        <v/>
      </c>
      <c r="AB15" s="2078">
        <f>SUM(AB17:AB24)</f>
        <v/>
      </c>
      <c r="AC15" s="2078">
        <f>SUM(AC17:AC24)</f>
        <v/>
      </c>
      <c r="AD15" s="2078">
        <f>SUM(AD17:AD24)</f>
        <v/>
      </c>
      <c r="AE15" s="2078">
        <f>SUM(AE17:AE24)</f>
        <v/>
      </c>
      <c r="AF15" s="2078">
        <f>SUM(AF17:AF24)</f>
        <v/>
      </c>
      <c r="AG15" s="2078">
        <f>SUM(AG17:AG24)</f>
        <v/>
      </c>
      <c r="AH15" s="36" t="n">
        <v>2024</v>
      </c>
    </row>
    <row r="16" ht="24.75" customFormat="1" customHeight="1" s="34">
      <c r="A16" s="1645" t="n"/>
      <c r="B16" s="2149" t="n"/>
      <c r="C16" s="2150" t="n"/>
      <c r="D16" s="2150" t="n"/>
      <c r="E16" s="2150" t="n"/>
      <c r="F16" s="2150" t="n"/>
      <c r="G16" s="2150" t="n"/>
      <c r="H16" s="2150" t="n"/>
      <c r="I16" s="2150" t="n"/>
      <c r="J16" s="2150" t="n"/>
      <c r="K16" s="2150" t="n"/>
      <c r="L16" s="2150" t="n"/>
      <c r="M16" s="2150" t="n"/>
      <c r="N16" s="2150" t="n"/>
      <c r="O16" s="2150" t="n"/>
      <c r="P16" s="2150" t="n"/>
      <c r="Q16" s="2150" t="n"/>
      <c r="R16" s="2150" t="n"/>
      <c r="S16" s="2150" t="n"/>
      <c r="T16" s="2150" t="n"/>
      <c r="U16" s="2150" t="n"/>
      <c r="V16" s="2150" t="n"/>
      <c r="W16" s="2150" t="n"/>
      <c r="X16" s="2150" t="n"/>
      <c r="Y16" s="2150" t="n"/>
      <c r="Z16" s="2150" t="n"/>
      <c r="AA16" s="2150" t="n"/>
      <c r="AB16" s="2150" t="n"/>
      <c r="AC16" s="2150" t="n"/>
      <c r="AD16" s="2150" t="n"/>
      <c r="AE16" s="2150" t="n"/>
      <c r="AF16" s="2150" t="n"/>
      <c r="AG16" s="2150" t="n"/>
      <c r="AH16" s="770" t="n"/>
    </row>
    <row r="17" ht="24.75" customFormat="1" customHeight="1" s="34">
      <c r="A17" s="1645" t="inlineStr">
        <is>
          <t>대가야읍</t>
        </is>
      </c>
      <c r="B17" s="2149">
        <f>SUM(J17,R17,Z17)</f>
        <v/>
      </c>
      <c r="C17" s="2150">
        <f>SUM(K17,S17,AA17)</f>
        <v/>
      </c>
      <c r="D17" s="2150">
        <f>SUM(L17,T17,AB17)</f>
        <v/>
      </c>
      <c r="E17" s="2150">
        <f>SUM(M17,U17,AC17)</f>
        <v/>
      </c>
      <c r="F17" s="2150">
        <f>SUM(N17,V17,AD17)</f>
        <v/>
      </c>
      <c r="G17" s="2150">
        <f>SUM(O17,W17,AE17)</f>
        <v/>
      </c>
      <c r="H17" s="2150">
        <f>SUM(P17,X17,AF17)</f>
        <v/>
      </c>
      <c r="I17" s="2150">
        <f>SUM(Q17,Y17,AG17)</f>
        <v/>
      </c>
      <c r="J17" s="2082" t="n"/>
      <c r="K17" s="2082" t="n"/>
      <c r="L17" s="2075">
        <f>SUM(M17:N17)</f>
        <v/>
      </c>
      <c r="M17" s="2082" t="n"/>
      <c r="N17" s="2082" t="n"/>
      <c r="O17" s="2075">
        <f>SUM(P17:Q17)</f>
        <v/>
      </c>
      <c r="P17" s="2082" t="n"/>
      <c r="Q17" s="2082" t="n"/>
      <c r="R17" s="2082" t="n"/>
      <c r="S17" s="2082" t="n"/>
      <c r="T17" s="2075">
        <f>SUM(U17:V17)</f>
        <v/>
      </c>
      <c r="U17" s="2082" t="n"/>
      <c r="V17" s="2082" t="n"/>
      <c r="W17" s="2075">
        <f>SUM(X17:Y17)</f>
        <v/>
      </c>
      <c r="X17" s="2082" t="n"/>
      <c r="Y17" s="2082" t="n"/>
      <c r="Z17" s="2082" t="n"/>
      <c r="AA17" s="2082" t="n"/>
      <c r="AB17" s="2075">
        <f>SUM(AC17:AD17)</f>
        <v/>
      </c>
      <c r="AC17" s="2082" t="n"/>
      <c r="AD17" s="2082" t="n"/>
      <c r="AE17" s="2075">
        <f>SUM(AF17:AG17)</f>
        <v/>
      </c>
      <c r="AF17" s="2082" t="n"/>
      <c r="AG17" s="2082" t="n"/>
      <c r="AH17" s="48" t="inlineStr">
        <is>
          <t>Daegaya-eup</t>
        </is>
      </c>
    </row>
    <row r="18" ht="24.75" customFormat="1" customHeight="1" s="34">
      <c r="A18" s="1645" t="inlineStr">
        <is>
          <t>덕곡면</t>
        </is>
      </c>
      <c r="B18" s="2149">
        <f>SUM(J18,R18,Z18)</f>
        <v/>
      </c>
      <c r="C18" s="2150">
        <f>SUM(K18,S18,AA18)</f>
        <v/>
      </c>
      <c r="D18" s="2150">
        <f>SUM(L18,T18,AB18)</f>
        <v/>
      </c>
      <c r="E18" s="2150">
        <f>SUM(M18,U18,AC18)</f>
        <v/>
      </c>
      <c r="F18" s="2150">
        <f>SUM(N18,V18,AD18)</f>
        <v/>
      </c>
      <c r="G18" s="2150">
        <f>SUM(O18,W18,AE18)</f>
        <v/>
      </c>
      <c r="H18" s="2150">
        <f>SUM(P18,X18,AF18)</f>
        <v/>
      </c>
      <c r="I18" s="2150">
        <f>SUM(Q18,Y18,AG18)</f>
        <v/>
      </c>
      <c r="J18" s="2082" t="n"/>
      <c r="K18" s="2082" t="n"/>
      <c r="L18" s="2075">
        <f>SUM(M18:N18)</f>
        <v/>
      </c>
      <c r="M18" s="2082" t="n"/>
      <c r="N18" s="2082" t="n"/>
      <c r="O18" s="2075">
        <f>SUM(P18:Q18)</f>
        <v/>
      </c>
      <c r="P18" s="2082" t="n"/>
      <c r="Q18" s="2082" t="n"/>
      <c r="R18" s="2082" t="n"/>
      <c r="S18" s="2082" t="n"/>
      <c r="T18" s="2075">
        <f>SUM(U18:V18)</f>
        <v/>
      </c>
      <c r="U18" s="2082" t="n"/>
      <c r="V18" s="2082" t="n"/>
      <c r="W18" s="2075">
        <f>SUM(X18:Y18)</f>
        <v/>
      </c>
      <c r="X18" s="2082" t="n"/>
      <c r="Y18" s="2082" t="n"/>
      <c r="Z18" s="2082" t="n"/>
      <c r="AA18" s="2082" t="n"/>
      <c r="AB18" s="2075">
        <f>SUM(AC18:AD18)</f>
        <v/>
      </c>
      <c r="AC18" s="2082" t="n"/>
      <c r="AD18" s="2082" t="n"/>
      <c r="AE18" s="2075">
        <f>SUM(AF18:AG18)</f>
        <v/>
      </c>
      <c r="AF18" s="2082" t="n"/>
      <c r="AG18" s="2082" t="n"/>
      <c r="AH18" s="48" t="inlineStr">
        <is>
          <t>Deokgok-myeon</t>
        </is>
      </c>
    </row>
    <row r="19" ht="24.75" customFormat="1" customHeight="1" s="34">
      <c r="A19" s="1645" t="inlineStr">
        <is>
          <t>운수면</t>
        </is>
      </c>
      <c r="B19" s="2149">
        <f>SUM(J19,R19,Z19)</f>
        <v/>
      </c>
      <c r="C19" s="2150">
        <f>SUM(K19,S19,AA19)</f>
        <v/>
      </c>
      <c r="D19" s="2150">
        <f>SUM(L19,T19,AB19)</f>
        <v/>
      </c>
      <c r="E19" s="2150">
        <f>SUM(M19,U19,AC19)</f>
        <v/>
      </c>
      <c r="F19" s="2150">
        <f>SUM(N19,V19,AD19)</f>
        <v/>
      </c>
      <c r="G19" s="2150">
        <f>SUM(O19,W19,AE19)</f>
        <v/>
      </c>
      <c r="H19" s="2150">
        <f>SUM(P19,X19,AF19)</f>
        <v/>
      </c>
      <c r="I19" s="2150">
        <f>SUM(Q19,Y19,AG19)</f>
        <v/>
      </c>
      <c r="J19" s="2082" t="n"/>
      <c r="K19" s="2082" t="n"/>
      <c r="L19" s="2075">
        <f>SUM(M19:N19)</f>
        <v/>
      </c>
      <c r="M19" s="2082" t="n"/>
      <c r="N19" s="2082" t="n"/>
      <c r="O19" s="2075">
        <f>SUM(P19:Q19)</f>
        <v/>
      </c>
      <c r="P19" s="2082" t="n"/>
      <c r="Q19" s="2082" t="n"/>
      <c r="R19" s="2082" t="n"/>
      <c r="S19" s="2082" t="n"/>
      <c r="T19" s="2075">
        <f>SUM(U19:V19)</f>
        <v/>
      </c>
      <c r="U19" s="2082" t="n"/>
      <c r="V19" s="2082" t="n"/>
      <c r="W19" s="2075">
        <f>SUM(X19:Y19)</f>
        <v/>
      </c>
      <c r="X19" s="2082" t="n"/>
      <c r="Y19" s="2082" t="n"/>
      <c r="Z19" s="2082" t="n"/>
      <c r="AA19" s="2082" t="n"/>
      <c r="AB19" s="2075">
        <f>SUM(AC19:AD19)</f>
        <v/>
      </c>
      <c r="AC19" s="2082" t="n"/>
      <c r="AD19" s="2082" t="n"/>
      <c r="AE19" s="2075">
        <f>SUM(AF19:AG19)</f>
        <v/>
      </c>
      <c r="AF19" s="2082" t="n"/>
      <c r="AG19" s="2082" t="n"/>
      <c r="AH19" s="48" t="inlineStr">
        <is>
          <t>Unsu-myeon</t>
        </is>
      </c>
    </row>
    <row r="20" ht="24.75" customFormat="1" customHeight="1" s="34">
      <c r="A20" s="1645" t="inlineStr">
        <is>
          <t>성산면</t>
        </is>
      </c>
      <c r="B20" s="2149">
        <f>SUM(J20,R20,Z20)</f>
        <v/>
      </c>
      <c r="C20" s="2150">
        <f>SUM(K20,S20,AA20)</f>
        <v/>
      </c>
      <c r="D20" s="2150">
        <f>SUM(L20,T20,AB20)</f>
        <v/>
      </c>
      <c r="E20" s="2150">
        <f>SUM(M20,U20,AC20)</f>
        <v/>
      </c>
      <c r="F20" s="2150">
        <f>SUM(N20,V20,AD20)</f>
        <v/>
      </c>
      <c r="G20" s="2150">
        <f>SUM(O20,W20,AE20)</f>
        <v/>
      </c>
      <c r="H20" s="2150">
        <f>SUM(P20,X20,AF20)</f>
        <v/>
      </c>
      <c r="I20" s="2150">
        <f>SUM(Q20,Y20,AG20)</f>
        <v/>
      </c>
      <c r="J20" s="2082" t="n"/>
      <c r="K20" s="2082" t="n"/>
      <c r="L20" s="2075">
        <f>SUM(M20:N20)</f>
        <v/>
      </c>
      <c r="M20" s="2082" t="n"/>
      <c r="N20" s="2082" t="n"/>
      <c r="O20" s="2075">
        <f>SUM(P20:Q20)</f>
        <v/>
      </c>
      <c r="P20" s="2082" t="n"/>
      <c r="Q20" s="2082" t="n"/>
      <c r="R20" s="2082" t="n"/>
      <c r="S20" s="2082" t="n"/>
      <c r="T20" s="2075">
        <f>SUM(U20:V20)</f>
        <v/>
      </c>
      <c r="U20" s="2082" t="n"/>
      <c r="V20" s="2082" t="n"/>
      <c r="W20" s="2075">
        <f>SUM(X20:Y20)</f>
        <v/>
      </c>
      <c r="X20" s="2082" t="n"/>
      <c r="Y20" s="2082" t="n"/>
      <c r="Z20" s="2082" t="n"/>
      <c r="AA20" s="2082" t="n"/>
      <c r="AB20" s="2075">
        <f>SUM(AC20:AD20)</f>
        <v/>
      </c>
      <c r="AC20" s="2082" t="n"/>
      <c r="AD20" s="2082" t="n"/>
      <c r="AE20" s="2075">
        <f>SUM(AF20:AG20)</f>
        <v/>
      </c>
      <c r="AF20" s="2082" t="n"/>
      <c r="AG20" s="2082" t="n"/>
      <c r="AH20" s="48" t="inlineStr">
        <is>
          <t>Seongsan-myeon</t>
        </is>
      </c>
    </row>
    <row r="21" ht="24.75" customFormat="1" customHeight="1" s="34">
      <c r="A21" s="1645" t="inlineStr">
        <is>
          <t>다산면</t>
        </is>
      </c>
      <c r="B21" s="2149">
        <f>SUM(J21,R21,Z21)</f>
        <v/>
      </c>
      <c r="C21" s="2150">
        <f>SUM(K21,S21,AA21)</f>
        <v/>
      </c>
      <c r="D21" s="2150">
        <f>SUM(L21,T21,AB21)</f>
        <v/>
      </c>
      <c r="E21" s="2150">
        <f>SUM(M21,U21,AC21)</f>
        <v/>
      </c>
      <c r="F21" s="2150">
        <f>SUM(N21,V21,AD21)</f>
        <v/>
      </c>
      <c r="G21" s="2150">
        <f>SUM(O21,W21,AE21)</f>
        <v/>
      </c>
      <c r="H21" s="2150">
        <f>SUM(P21,X21,AF21)</f>
        <v/>
      </c>
      <c r="I21" s="2150">
        <f>SUM(Q21,Y21,AG21)</f>
        <v/>
      </c>
      <c r="J21" s="2082" t="n"/>
      <c r="K21" s="2082" t="n"/>
      <c r="L21" s="2075">
        <f>SUM(M21:N21)</f>
        <v/>
      </c>
      <c r="M21" s="2082" t="n"/>
      <c r="N21" s="2082" t="n"/>
      <c r="O21" s="2075">
        <f>SUM(P21:Q21)</f>
        <v/>
      </c>
      <c r="P21" s="2082" t="n"/>
      <c r="Q21" s="2082" t="n"/>
      <c r="R21" s="2082" t="n"/>
      <c r="S21" s="2082" t="n"/>
      <c r="T21" s="2075">
        <f>SUM(U21:V21)</f>
        <v/>
      </c>
      <c r="U21" s="2082" t="n"/>
      <c r="V21" s="2082" t="n"/>
      <c r="W21" s="2075">
        <f>SUM(X21:Y21)</f>
        <v/>
      </c>
      <c r="X21" s="2082" t="n"/>
      <c r="Y21" s="2082" t="n"/>
      <c r="Z21" s="2082" t="n"/>
      <c r="AA21" s="2082" t="n"/>
      <c r="AB21" s="2075">
        <f>SUM(AC21:AD21)</f>
        <v/>
      </c>
      <c r="AC21" s="2082" t="n"/>
      <c r="AD21" s="2082" t="n"/>
      <c r="AE21" s="2075">
        <f>SUM(AF21:AG21)</f>
        <v/>
      </c>
      <c r="AF21" s="2082" t="n"/>
      <c r="AG21" s="2082" t="n"/>
      <c r="AH21" s="48" t="inlineStr">
        <is>
          <t>Dasan-myeon</t>
        </is>
      </c>
    </row>
    <row r="22" ht="24.75" customFormat="1" customHeight="1" s="34">
      <c r="A22" s="1645" t="inlineStr">
        <is>
          <t>개진면</t>
        </is>
      </c>
      <c r="B22" s="2149">
        <f>SUM(J22,R22,Z22)</f>
        <v/>
      </c>
      <c r="C22" s="2150">
        <f>SUM(K22,S22,AA22)</f>
        <v/>
      </c>
      <c r="D22" s="2150">
        <f>SUM(L22,T22,AB22)</f>
        <v/>
      </c>
      <c r="E22" s="2150">
        <f>SUM(M22,U22,AC22)</f>
        <v/>
      </c>
      <c r="F22" s="2150">
        <f>SUM(N22,V22,AD22)</f>
        <v/>
      </c>
      <c r="G22" s="2150">
        <f>SUM(O22,W22,AE22)</f>
        <v/>
      </c>
      <c r="H22" s="2150">
        <f>SUM(P22,X22,AF22)</f>
        <v/>
      </c>
      <c r="I22" s="2150">
        <f>SUM(Q22,Y22,AG22)</f>
        <v/>
      </c>
      <c r="J22" s="2082" t="n"/>
      <c r="K22" s="2082" t="n"/>
      <c r="L22" s="2075">
        <f>SUM(M22:N22)</f>
        <v/>
      </c>
      <c r="M22" s="2082" t="n"/>
      <c r="N22" s="2082" t="n"/>
      <c r="O22" s="2075">
        <f>SUM(P22:Q22)</f>
        <v/>
      </c>
      <c r="P22" s="2082" t="n"/>
      <c r="Q22" s="2082" t="n"/>
      <c r="R22" s="2082" t="n"/>
      <c r="S22" s="2082" t="n"/>
      <c r="T22" s="2075">
        <f>SUM(U22:V22)</f>
        <v/>
      </c>
      <c r="U22" s="2082" t="n"/>
      <c r="V22" s="2082" t="n"/>
      <c r="W22" s="2075">
        <f>SUM(X22:Y22)</f>
        <v/>
      </c>
      <c r="X22" s="2082" t="n"/>
      <c r="Y22" s="2082" t="n"/>
      <c r="Z22" s="2082" t="n"/>
      <c r="AA22" s="2082" t="n"/>
      <c r="AB22" s="2075">
        <f>SUM(AC22:AD22)</f>
        <v/>
      </c>
      <c r="AC22" s="2082" t="n"/>
      <c r="AD22" s="2082" t="n"/>
      <c r="AE22" s="2075">
        <f>SUM(AF22:AG22)</f>
        <v/>
      </c>
      <c r="AF22" s="2082" t="n"/>
      <c r="AG22" s="2082" t="n"/>
      <c r="AH22" s="48" t="inlineStr">
        <is>
          <t>Gaejin-myeon</t>
        </is>
      </c>
    </row>
    <row r="23" ht="24.75" customFormat="1" customHeight="1" s="34">
      <c r="A23" s="1645" t="inlineStr">
        <is>
          <t>우곡면</t>
        </is>
      </c>
      <c r="B23" s="2149">
        <f>SUM(J23,R23,Z23)</f>
        <v/>
      </c>
      <c r="C23" s="2150">
        <f>SUM(K23,S23,AA23)</f>
        <v/>
      </c>
      <c r="D23" s="2150">
        <f>SUM(L23,T23,AB23)</f>
        <v/>
      </c>
      <c r="E23" s="2150">
        <f>SUM(M23,U23,AC23)</f>
        <v/>
      </c>
      <c r="F23" s="2150">
        <f>SUM(N23,V23,AD23)</f>
        <v/>
      </c>
      <c r="G23" s="2150">
        <f>SUM(O23,W23,AE23)</f>
        <v/>
      </c>
      <c r="H23" s="2150">
        <f>SUM(P23,X23,AF23)</f>
        <v/>
      </c>
      <c r="I23" s="2150">
        <f>SUM(Q23,Y23,AG23)</f>
        <v/>
      </c>
      <c r="J23" s="2082" t="n"/>
      <c r="K23" s="2082" t="n"/>
      <c r="L23" s="2075">
        <f>SUM(M23:N23)</f>
        <v/>
      </c>
      <c r="M23" s="2082" t="n"/>
      <c r="N23" s="2082" t="n"/>
      <c r="O23" s="2075">
        <f>SUM(P23:Q23)</f>
        <v/>
      </c>
      <c r="P23" s="2082" t="n"/>
      <c r="Q23" s="2082" t="n"/>
      <c r="R23" s="2082" t="n"/>
      <c r="S23" s="2082" t="n"/>
      <c r="T23" s="2075">
        <f>SUM(U23:V23)</f>
        <v/>
      </c>
      <c r="U23" s="2082" t="n"/>
      <c r="V23" s="2082" t="n"/>
      <c r="W23" s="2075">
        <f>SUM(X23:Y23)</f>
        <v/>
      </c>
      <c r="X23" s="2082" t="n"/>
      <c r="Y23" s="2082" t="n"/>
      <c r="Z23" s="2082" t="n"/>
      <c r="AA23" s="2082" t="n"/>
      <c r="AB23" s="2075">
        <f>SUM(AC23:AD23)</f>
        <v/>
      </c>
      <c r="AC23" s="2082" t="n"/>
      <c r="AD23" s="2082" t="n"/>
      <c r="AE23" s="2075">
        <f>SUM(AF23:AG23)</f>
        <v/>
      </c>
      <c r="AF23" s="2082" t="n"/>
      <c r="AG23" s="2082" t="n"/>
      <c r="AH23" s="48" t="inlineStr">
        <is>
          <t>Ugok-myeon</t>
        </is>
      </c>
    </row>
    <row r="24" ht="24.75" customFormat="1" customHeight="1" s="5" thickBot="1">
      <c r="A24" s="619" t="inlineStr">
        <is>
          <t>쌍림면</t>
        </is>
      </c>
      <c r="B24" s="2150">
        <f>SUM(J24,R24,Z24)</f>
        <v/>
      </c>
      <c r="C24" s="2150">
        <f>SUM(K24,S24,AA24)</f>
        <v/>
      </c>
      <c r="D24" s="2150">
        <f>SUM(L24,T24,AB24)</f>
        <v/>
      </c>
      <c r="E24" s="2150">
        <f>SUM(M24,U24,AC24)</f>
        <v/>
      </c>
      <c r="F24" s="2150">
        <f>SUM(N24,V24,AD24)</f>
        <v/>
      </c>
      <c r="G24" s="2150">
        <f>SUM(O24,W24,AE24)</f>
        <v/>
      </c>
      <c r="H24" s="2150">
        <f>SUM(P24,X24,AF24)</f>
        <v/>
      </c>
      <c r="I24" s="2150">
        <f>SUM(Q24,Y24,AG24)</f>
        <v/>
      </c>
      <c r="J24" s="2158" t="n">
        <v>2</v>
      </c>
      <c r="K24" s="2158" t="n">
        <v>105</v>
      </c>
      <c r="L24" s="2077">
        <f>SUM(M24:N24)</f>
        <v/>
      </c>
      <c r="M24" s="2158" t="n">
        <v>14</v>
      </c>
      <c r="N24" s="2158" t="n">
        <v>47</v>
      </c>
      <c r="O24" s="2077">
        <f>SUM(P24:Q24)</f>
        <v/>
      </c>
      <c r="P24" s="2158" t="n">
        <v>7</v>
      </c>
      <c r="Q24" s="2158" t="n">
        <v>19</v>
      </c>
      <c r="R24" s="2158" t="n"/>
      <c r="S24" s="2158" t="n"/>
      <c r="T24" s="2077">
        <f>SUM(U24:V24)</f>
        <v/>
      </c>
      <c r="U24" s="2336" t="n"/>
      <c r="V24" s="2336" t="n"/>
      <c r="W24" s="2077">
        <f>SUM(X24:Y24)</f>
        <v/>
      </c>
      <c r="X24" s="2336" t="n"/>
      <c r="Y24" s="2336" t="n"/>
      <c r="Z24" s="2336" t="n"/>
      <c r="AA24" s="2336" t="n"/>
      <c r="AB24" s="2077">
        <f>SUM(AC24:AD24)</f>
        <v/>
      </c>
      <c r="AC24" s="2336" t="n"/>
      <c r="AD24" s="2336" t="n"/>
      <c r="AE24" s="2077">
        <f>SUM(AF24:AG24)</f>
        <v/>
      </c>
      <c r="AF24" s="2336" t="n"/>
      <c r="AG24" s="2336" t="n"/>
      <c r="AH24" s="621" t="inlineStr">
        <is>
          <t>Ssangnim-myeon</t>
        </is>
      </c>
    </row>
    <row r="25" ht="15" customFormat="1" customHeight="1" s="34">
      <c r="A25" s="1832" t="inlineStr">
        <is>
          <t>자료 : 주민복지과</t>
        </is>
      </c>
      <c r="B25" s="2181" t="n"/>
      <c r="C25" s="158" t="n"/>
      <c r="D25" s="158" t="n"/>
      <c r="E25" s="158" t="n"/>
      <c r="F25" s="158" t="n"/>
      <c r="G25" s="158" t="n"/>
      <c r="H25" s="158" t="n"/>
      <c r="I25" s="158" t="n"/>
      <c r="J25" s="158" t="n"/>
      <c r="K25" s="158" t="n"/>
      <c r="L25" s="158" t="n"/>
      <c r="M25" s="158" t="n"/>
      <c r="N25" s="158" t="n"/>
      <c r="O25" s="158" t="n"/>
      <c r="P25" s="158" t="n"/>
      <c r="Q25" s="158" t="n"/>
      <c r="R25" s="158" t="n"/>
      <c r="S25" s="158" t="n"/>
      <c r="T25" s="158" t="n"/>
      <c r="U25" s="158" t="n"/>
      <c r="V25" s="158" t="n"/>
      <c r="W25" s="158" t="n"/>
      <c r="X25" s="158" t="n"/>
      <c r="Y25" s="158" t="n"/>
      <c r="Z25" s="158" t="n"/>
      <c r="AA25" s="158" t="n"/>
      <c r="AB25" s="158" t="n"/>
      <c r="AC25" s="158" t="n"/>
      <c r="AD25" s="158" t="n"/>
      <c r="AE25" s="158" t="n"/>
      <c r="AF25" s="158" t="n"/>
      <c r="AG25" s="158" t="n"/>
      <c r="AH25" s="158" t="n"/>
    </row>
    <row r="26" ht="15" customFormat="1" customHeight="1" s="320">
      <c r="A26" s="34" t="inlineStr">
        <is>
          <t>주 : 2014년부터 양식변경 남녀 성별구분 항목 추가</t>
        </is>
      </c>
      <c r="B26" s="34" t="n"/>
      <c r="C26" s="34" t="n"/>
      <c r="D26" s="1645" t="n"/>
      <c r="E26" s="34" t="n"/>
      <c r="F26" s="34" t="n"/>
      <c r="G26" s="34" t="n"/>
      <c r="H26" s="34" t="n"/>
      <c r="I26" s="34" t="n"/>
      <c r="J26" s="34" t="n"/>
      <c r="K26" s="34" t="n"/>
      <c r="L26" s="320" t="n"/>
      <c r="M26" s="320" t="n"/>
      <c r="N26" s="320" t="n"/>
      <c r="O26" s="320" t="n"/>
      <c r="P26" s="320" t="n"/>
      <c r="Q26" s="320" t="n"/>
      <c r="R26" s="320" t="n"/>
      <c r="S26" s="320" t="n"/>
      <c r="T26" s="320" t="n"/>
      <c r="U26" s="320" t="n"/>
      <c r="V26" s="320" t="n"/>
      <c r="W26" s="320" t="n"/>
      <c r="X26" s="320" t="n"/>
      <c r="Y26" s="320" t="n"/>
      <c r="Z26" s="320" t="n"/>
      <c r="AA26" s="320" t="n"/>
      <c r="AB26" s="320" t="n"/>
      <c r="AC26" s="320" t="n"/>
      <c r="AD26" s="320" t="n"/>
      <c r="AE26" s="320" t="n"/>
      <c r="AF26" s="320" t="n"/>
      <c r="AG26" s="320" t="n"/>
      <c r="AH26" s="320" t="n"/>
    </row>
  </sheetData>
  <mergeCells count="37">
    <mergeCell ref="A3:AH3"/>
    <mergeCell ref="O7:Q8"/>
    <mergeCell ref="H9:H10"/>
    <mergeCell ref="Y9:Y10"/>
    <mergeCell ref="Z6:AG6"/>
    <mergeCell ref="T9:V9"/>
    <mergeCell ref="AG9:AG10"/>
    <mergeCell ref="P9:P10"/>
    <mergeCell ref="AA9:AA10"/>
    <mergeCell ref="AB9:AD9"/>
    <mergeCell ref="AH6:AH10"/>
    <mergeCell ref="R7:R10"/>
    <mergeCell ref="S7:V8"/>
    <mergeCell ref="Z7:Z10"/>
    <mergeCell ref="A4:AH4"/>
    <mergeCell ref="C9:C10"/>
    <mergeCell ref="AE7:AG8"/>
    <mergeCell ref="A25:B25"/>
    <mergeCell ref="J6:Q6"/>
    <mergeCell ref="AF9:AF10"/>
    <mergeCell ref="Q9:Q10"/>
    <mergeCell ref="R6:Y6"/>
    <mergeCell ref="L9:N9"/>
    <mergeCell ref="S9:S10"/>
    <mergeCell ref="D9:F9"/>
    <mergeCell ref="AA7:AD8"/>
    <mergeCell ref="G7:I8"/>
    <mergeCell ref="W7:Y8"/>
    <mergeCell ref="J7:J10"/>
    <mergeCell ref="X9:X10"/>
    <mergeCell ref="C7:F8"/>
    <mergeCell ref="K7:N8"/>
    <mergeCell ref="A6:A10"/>
    <mergeCell ref="I9:I10"/>
    <mergeCell ref="K9:K10"/>
    <mergeCell ref="B6:I6"/>
    <mergeCell ref="B7:B10"/>
  </mergeCells>
  <pageMargins left="0.58" right="0.59" top="0.984251968503937" bottom="0.64" header="0.5118110236220472" footer="0.5118110236220472"/>
  <pageSetup orientation="portrait" paperSize="9" scale="31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Z26"/>
  <sheetViews>
    <sheetView showGridLines="0" view="pageBreakPreview" topLeftCell="A4" zoomScaleNormal="100" workbookViewId="0">
      <selection activeCell="Q22" sqref="Q22"/>
    </sheetView>
  </sheetViews>
  <sheetFormatPr baseColWidth="8" defaultRowHeight="12"/>
  <cols>
    <col width="8.77734375" customWidth="1" style="320" min="1" max="1"/>
    <col width="6.21875" customWidth="1" style="320" min="2" max="10"/>
    <col width="6.77734375" customWidth="1" style="320" min="11" max="25"/>
    <col width="11.5546875" customWidth="1" style="320" min="26" max="26"/>
    <col width="8.88671875" customWidth="1" style="320" min="27" max="16384"/>
  </cols>
  <sheetData>
    <row r="1" ht="15" customFormat="1" customHeight="1" s="34">
      <c r="A1" s="34" t="inlineStr">
        <is>
          <t>ⅩⅡ. 보건 및 사회보장</t>
        </is>
      </c>
      <c r="Z1" s="1502" t="inlineStr">
        <is>
          <t>ⅩⅡ. Health and Social Security</t>
        </is>
      </c>
    </row>
    <row r="2" ht="15" customFormat="1" customHeight="1" s="34">
      <c r="Z2" s="1502" t="n"/>
    </row>
    <row r="3" ht="25.15" customFormat="1" customHeight="1" s="1836">
      <c r="A3" s="1836" t="inlineStr">
        <is>
          <t>27. 노인의료복지시설</t>
        </is>
      </c>
    </row>
    <row r="4" ht="24.6" customFormat="1" customHeight="1" s="1836">
      <c r="A4" s="1836" t="inlineStr">
        <is>
          <t>27. Medical Welfare Facilities for the Elderly</t>
        </is>
      </c>
    </row>
    <row r="5" ht="15" customFormat="1" customHeight="1" s="320" thickBot="1">
      <c r="A5" s="1496" t="inlineStr">
        <is>
          <t>단위 : 개소, 명</t>
        </is>
      </c>
      <c r="B5" s="1496" t="n"/>
      <c r="C5" s="1496" t="n"/>
      <c r="D5" s="1496" t="n"/>
      <c r="E5" s="1496" t="n"/>
      <c r="F5" s="1496" t="n"/>
      <c r="G5" s="518" t="inlineStr">
        <is>
          <t xml:space="preserve"> </t>
        </is>
      </c>
      <c r="H5" s="518" t="n"/>
      <c r="I5" s="518" t="n"/>
      <c r="J5" s="1496" t="n"/>
      <c r="K5" s="1496" t="n"/>
      <c r="L5" s="1496" t="n"/>
      <c r="M5" s="1496" t="n"/>
      <c r="N5" s="1496" t="n"/>
      <c r="O5" s="518" t="n"/>
      <c r="P5" s="518" t="n"/>
      <c r="Q5" s="518" t="n"/>
      <c r="R5" s="1496" t="n"/>
      <c r="S5" s="1643" t="n"/>
      <c r="U5" s="540" t="n"/>
      <c r="V5" s="540" t="n"/>
      <c r="W5" s="540" t="n"/>
      <c r="X5" s="540" t="n"/>
      <c r="Y5" s="518" t="n"/>
      <c r="Z5" s="1502" t="inlineStr">
        <is>
          <t xml:space="preserve">Unit : number, person </t>
        </is>
      </c>
    </row>
    <row r="6" ht="33.75" customFormat="1" customHeight="1" s="745">
      <c r="A6" s="2333" t="inlineStr">
        <is>
          <t>연별 및 
읍면별</t>
        </is>
      </c>
      <c r="B6" s="2296" t="inlineStr">
        <is>
          <t>합 계
Total</t>
        </is>
      </c>
      <c r="C6" s="2098" t="n"/>
      <c r="D6" s="2098" t="n"/>
      <c r="E6" s="2098" t="n"/>
      <c r="F6" s="2098" t="n"/>
      <c r="G6" s="2098" t="n"/>
      <c r="H6" s="2098" t="n"/>
      <c r="I6" s="2085" t="n"/>
      <c r="J6" s="1653" t="inlineStr">
        <is>
          <t>노인요양시설
Care facilities for the elderly</t>
        </is>
      </c>
      <c r="K6" s="2098" t="n"/>
      <c r="L6" s="2098" t="n"/>
      <c r="M6" s="2098" t="n"/>
      <c r="N6" s="2098" t="n"/>
      <c r="O6" s="2098" t="n"/>
      <c r="P6" s="2098" t="n"/>
      <c r="Q6" s="2085" t="n"/>
      <c r="R6" s="2424" t="inlineStr">
        <is>
          <t>노인요양공동생활가정
Common residential household for the care of the elderly</t>
        </is>
      </c>
      <c r="S6" s="2098" t="n"/>
      <c r="T6" s="2098" t="n"/>
      <c r="U6" s="2098" t="n"/>
      <c r="V6" s="2098" t="n"/>
      <c r="W6" s="2098" t="n"/>
      <c r="X6" s="2098" t="n"/>
      <c r="Y6" s="2116" t="n"/>
      <c r="Z6" s="2425" t="inlineStr">
        <is>
          <t>Year &amp; Eup, 
Myeon</t>
        </is>
      </c>
    </row>
    <row r="7" ht="21" customFormat="1" customHeight="1" s="745">
      <c r="A7" s="2060" t="n"/>
      <c r="B7" s="2423" t="inlineStr">
        <is>
          <t>시설수
Facilities</t>
        </is>
      </c>
      <c r="C7" s="1302" t="inlineStr">
        <is>
          <t>입소인원
Admissions</t>
        </is>
      </c>
      <c r="D7" s="2140" t="n"/>
      <c r="E7" s="2140" t="n"/>
      <c r="F7" s="2139" t="n"/>
      <c r="G7" s="2254" t="inlineStr">
        <is>
          <t>종사자수
Workers</t>
        </is>
      </c>
      <c r="H7" s="1464" t="n"/>
      <c r="I7" s="2140" t="n"/>
      <c r="J7" s="1173" t="inlineStr">
        <is>
          <t>시설수
Facilities</t>
        </is>
      </c>
      <c r="K7" s="1302" t="inlineStr">
        <is>
          <t>입소인원
Admitted Person</t>
        </is>
      </c>
      <c r="L7" s="2140" t="n"/>
      <c r="M7" s="2140" t="n"/>
      <c r="N7" s="2139" t="n"/>
      <c r="O7" s="2254" t="inlineStr">
        <is>
          <t>종사자수
Workers</t>
        </is>
      </c>
      <c r="P7" s="1395" t="n"/>
      <c r="Q7" s="2139" t="n"/>
      <c r="R7" s="1835" t="inlineStr">
        <is>
          <t>시설수
Facilities</t>
        </is>
      </c>
      <c r="S7" s="1302" t="inlineStr">
        <is>
          <t>입소인원
Admitted Person</t>
        </is>
      </c>
      <c r="T7" s="2140" t="n"/>
      <c r="U7" s="2140" t="n"/>
      <c r="V7" s="2139" t="n"/>
      <c r="W7" s="2254" t="inlineStr">
        <is>
          <t>종사자수
Workers</t>
        </is>
      </c>
      <c r="X7" s="1409" t="n"/>
      <c r="Y7" s="2426" t="n"/>
    </row>
    <row r="8" ht="21" customFormat="1" customHeight="1" s="745">
      <c r="A8" s="2060" t="n"/>
      <c r="B8" s="2119" t="n"/>
      <c r="C8" s="2063" t="n"/>
      <c r="D8" s="2061" t="n"/>
      <c r="E8" s="2061" t="n"/>
      <c r="F8" s="2062" t="n"/>
      <c r="G8" s="2102" t="n"/>
      <c r="H8" s="2061" t="n"/>
      <c r="I8" s="2061" t="n"/>
      <c r="J8" s="2064" t="n"/>
      <c r="K8" s="2063" t="n"/>
      <c r="L8" s="2061" t="n"/>
      <c r="M8" s="2061" t="n"/>
      <c r="N8" s="2062" t="n"/>
      <c r="O8" s="2102" t="n"/>
      <c r="P8" s="2061" t="n"/>
      <c r="Q8" s="2062" t="n"/>
      <c r="R8" s="2086" t="n"/>
      <c r="S8" s="2063" t="n"/>
      <c r="T8" s="2061" t="n"/>
      <c r="U8" s="2061" t="n"/>
      <c r="V8" s="2062" t="n"/>
      <c r="W8" s="2102" t="n"/>
      <c r="X8" s="2061" t="n"/>
      <c r="Y8" s="2087" t="n"/>
    </row>
    <row r="9" ht="21" customFormat="1" customHeight="1" s="745">
      <c r="A9" s="2060" t="n"/>
      <c r="B9" s="2119" t="n"/>
      <c r="C9" s="1173" t="inlineStr">
        <is>
          <t>정원
Capacity</t>
        </is>
      </c>
      <c r="D9" s="1311" t="inlineStr">
        <is>
          <t>현원
Users</t>
        </is>
      </c>
      <c r="E9" s="2140" t="n"/>
      <c r="F9" s="2139" t="n"/>
      <c r="G9" s="2102" t="n"/>
      <c r="H9" s="1173" t="inlineStr">
        <is>
          <t>남
Male</t>
        </is>
      </c>
      <c r="I9" s="1173" t="inlineStr">
        <is>
          <t>여
Female</t>
        </is>
      </c>
      <c r="J9" s="2064" t="n"/>
      <c r="K9" s="1173" t="inlineStr">
        <is>
          <t>정원
Capacity</t>
        </is>
      </c>
      <c r="L9" s="1311" t="inlineStr">
        <is>
          <t>현원
Users</t>
        </is>
      </c>
      <c r="M9" s="2140" t="n"/>
      <c r="N9" s="2139" t="n"/>
      <c r="O9" s="2102" t="n"/>
      <c r="P9" s="1173" t="inlineStr">
        <is>
          <t>남
Male</t>
        </is>
      </c>
      <c r="Q9" s="1173" t="inlineStr">
        <is>
          <t>여
Female</t>
        </is>
      </c>
      <c r="R9" s="2086" t="n"/>
      <c r="S9" s="1173" t="inlineStr">
        <is>
          <t>정원
Capacity</t>
        </is>
      </c>
      <c r="T9" s="1311" t="inlineStr">
        <is>
          <t>현원
Users</t>
        </is>
      </c>
      <c r="U9" s="2140" t="n"/>
      <c r="V9" s="2139" t="n"/>
      <c r="W9" s="2102" t="n"/>
      <c r="X9" s="1173" t="inlineStr">
        <is>
          <t>남
Male</t>
        </is>
      </c>
      <c r="Y9" s="2301" t="inlineStr">
        <is>
          <t>여
Female</t>
        </is>
      </c>
    </row>
    <row r="10" ht="25.5" customFormat="1" customHeight="1" s="745">
      <c r="A10" s="2068" t="n"/>
      <c r="B10" s="2165" t="n"/>
      <c r="C10" s="2070" t="n"/>
      <c r="D10" s="223" t="n"/>
      <c r="E10" s="1173" t="inlineStr">
        <is>
          <t>남
Male</t>
        </is>
      </c>
      <c r="F10" s="1173" t="inlineStr">
        <is>
          <t>여
Female</t>
        </is>
      </c>
      <c r="G10" s="2121" t="n"/>
      <c r="H10" s="2070" t="n"/>
      <c r="I10" s="2070" t="n"/>
      <c r="J10" s="2070" t="n"/>
      <c r="K10" s="2070" t="n"/>
      <c r="L10" s="223" t="n"/>
      <c r="M10" s="1173" t="inlineStr">
        <is>
          <t>남
Male</t>
        </is>
      </c>
      <c r="N10" s="1173" t="inlineStr">
        <is>
          <t>여
Female</t>
        </is>
      </c>
      <c r="O10" s="2121" t="n"/>
      <c r="P10" s="2070" t="n"/>
      <c r="Q10" s="2070" t="n"/>
      <c r="R10" s="2103" t="n"/>
      <c r="S10" s="2070" t="n"/>
      <c r="T10" s="223" t="n"/>
      <c r="U10" s="1173" t="inlineStr">
        <is>
          <t>남
Male</t>
        </is>
      </c>
      <c r="V10" s="1173" t="inlineStr">
        <is>
          <t>여
Female</t>
        </is>
      </c>
      <c r="W10" s="2121" t="n"/>
      <c r="X10" s="2070" t="n"/>
      <c r="Y10" s="2071" t="n"/>
      <c r="Z10" s="2067" t="n"/>
    </row>
    <row r="11" ht="24.75" customFormat="1" customHeight="1" s="769">
      <c r="A11" s="1605" t="n">
        <v>2020</v>
      </c>
      <c r="B11" s="2256" t="n">
        <v>7</v>
      </c>
      <c r="C11" s="2256" t="n">
        <v>292</v>
      </c>
      <c r="D11" s="2256" t="n">
        <v>186</v>
      </c>
      <c r="E11" s="2256" t="n">
        <v>43</v>
      </c>
      <c r="F11" s="2256" t="n">
        <v>143</v>
      </c>
      <c r="G11" s="2256" t="n">
        <v>138</v>
      </c>
      <c r="H11" s="2256" t="n">
        <v>21</v>
      </c>
      <c r="I11" s="2256" t="n">
        <v>117</v>
      </c>
      <c r="J11" s="2256" t="n">
        <v>6</v>
      </c>
      <c r="K11" s="2256" t="n">
        <v>283</v>
      </c>
      <c r="L11" s="2256" t="n">
        <v>178</v>
      </c>
      <c r="M11" s="2256" t="n">
        <v>43</v>
      </c>
      <c r="N11" s="2256" t="n">
        <v>135</v>
      </c>
      <c r="O11" s="2256" t="n">
        <v>132</v>
      </c>
      <c r="P11" s="2256" t="n">
        <v>21</v>
      </c>
      <c r="Q11" s="2256" t="n">
        <v>111</v>
      </c>
      <c r="R11" s="2256" t="n">
        <v>1</v>
      </c>
      <c r="S11" s="2256" t="n">
        <v>9</v>
      </c>
      <c r="T11" s="2256" t="n">
        <v>8</v>
      </c>
      <c r="U11" s="2256" t="n">
        <v>0</v>
      </c>
      <c r="V11" s="2256" t="n">
        <v>8</v>
      </c>
      <c r="W11" s="2256" t="n">
        <v>6</v>
      </c>
      <c r="X11" s="2256" t="n">
        <v>0</v>
      </c>
      <c r="Y11" s="2256" t="n">
        <v>6</v>
      </c>
      <c r="Z11" s="768" t="n">
        <v>2020</v>
      </c>
    </row>
    <row r="12" ht="24.75" customFormat="1" customHeight="1" s="769">
      <c r="A12" s="1605" t="n">
        <v>2021</v>
      </c>
      <c r="B12" s="2256" t="n">
        <v>7</v>
      </c>
      <c r="C12" s="2256" t="n">
        <v>292</v>
      </c>
      <c r="D12" s="2256" t="n">
        <v>183</v>
      </c>
      <c r="E12" s="2256" t="n">
        <v>39</v>
      </c>
      <c r="F12" s="2256" t="n">
        <v>144</v>
      </c>
      <c r="G12" s="2256" t="n">
        <v>141</v>
      </c>
      <c r="H12" s="2256" t="n">
        <v>22</v>
      </c>
      <c r="I12" s="2256" t="n">
        <v>119</v>
      </c>
      <c r="J12" s="2256" t="n">
        <v>6</v>
      </c>
      <c r="K12" s="2256" t="n">
        <v>283</v>
      </c>
      <c r="L12" s="2256" t="n">
        <v>176</v>
      </c>
      <c r="M12" s="2256" t="n">
        <v>39</v>
      </c>
      <c r="N12" s="2256" t="n">
        <v>137</v>
      </c>
      <c r="O12" s="2256" t="n">
        <v>135</v>
      </c>
      <c r="P12" s="2256" t="n">
        <v>22</v>
      </c>
      <c r="Q12" s="2256" t="n">
        <v>113</v>
      </c>
      <c r="R12" s="2256" t="n">
        <v>1</v>
      </c>
      <c r="S12" s="2256" t="n">
        <v>9</v>
      </c>
      <c r="T12" s="2256" t="n">
        <v>7</v>
      </c>
      <c r="U12" s="2256">
        <f>SUM(U14:U21)</f>
        <v/>
      </c>
      <c r="V12" s="2256" t="n">
        <v>7</v>
      </c>
      <c r="W12" s="2256" t="n">
        <v>6</v>
      </c>
      <c r="X12" s="2256">
        <f>SUM(X14:X21)</f>
        <v/>
      </c>
      <c r="Y12" s="2256" t="n">
        <v>6</v>
      </c>
      <c r="Z12" s="768" t="n">
        <v>2021</v>
      </c>
    </row>
    <row r="13" ht="24.75" customFormat="1" customHeight="1" s="769">
      <c r="A13" s="1605" t="n">
        <v>2022</v>
      </c>
      <c r="B13" s="2256" t="n">
        <v>7</v>
      </c>
      <c r="C13" s="2256" t="n">
        <v>292</v>
      </c>
      <c r="D13" s="2256" t="n">
        <v>214</v>
      </c>
      <c r="E13" s="2256" t="n">
        <v>45</v>
      </c>
      <c r="F13" s="2256" t="n">
        <v>169</v>
      </c>
      <c r="G13" s="2256" t="n">
        <v>148</v>
      </c>
      <c r="H13" s="2256" t="n">
        <v>17</v>
      </c>
      <c r="I13" s="2256" t="n">
        <v>131</v>
      </c>
      <c r="J13" s="2256" t="n">
        <v>6</v>
      </c>
      <c r="K13" s="2256" t="n">
        <v>283</v>
      </c>
      <c r="L13" s="2256" t="n">
        <v>208</v>
      </c>
      <c r="M13" s="2256" t="n">
        <v>45</v>
      </c>
      <c r="N13" s="2256" t="n">
        <v>163</v>
      </c>
      <c r="O13" s="2256" t="n">
        <v>142</v>
      </c>
      <c r="P13" s="2256" t="n">
        <v>17</v>
      </c>
      <c r="Q13" s="2256" t="n">
        <v>125</v>
      </c>
      <c r="R13" s="2256" t="n">
        <v>1</v>
      </c>
      <c r="S13" s="2256" t="n">
        <v>9</v>
      </c>
      <c r="T13" s="2256" t="n">
        <v>6</v>
      </c>
      <c r="U13" s="2256">
        <f>SUM(U15:U22)</f>
        <v/>
      </c>
      <c r="V13" s="2256" t="n">
        <v>7</v>
      </c>
      <c r="W13" s="2256" t="n">
        <v>6</v>
      </c>
      <c r="X13" s="2256">
        <f>SUM(X15:X22)</f>
        <v/>
      </c>
      <c r="Y13" s="2256" t="n">
        <v>6</v>
      </c>
      <c r="Z13" s="768" t="n">
        <v>2022</v>
      </c>
    </row>
    <row r="14" ht="24.75" customFormat="1" customHeight="1" s="769">
      <c r="A14" s="1605" t="n">
        <v>2023</v>
      </c>
      <c r="B14" s="2256" t="n">
        <v>7</v>
      </c>
      <c r="C14" s="2256" t="n">
        <v>292</v>
      </c>
      <c r="D14" s="2256" t="n">
        <v>191</v>
      </c>
      <c r="E14" s="2256" t="n">
        <v>34</v>
      </c>
      <c r="F14" s="2256" t="n">
        <v>157</v>
      </c>
      <c r="G14" s="2256" t="n">
        <v>135</v>
      </c>
      <c r="H14" s="2256" t="n">
        <v>16</v>
      </c>
      <c r="I14" s="2256" t="n">
        <v>119</v>
      </c>
      <c r="J14" s="2256" t="n">
        <v>6</v>
      </c>
      <c r="K14" s="2256" t="n">
        <v>283</v>
      </c>
      <c r="L14" s="2256" t="n">
        <v>183</v>
      </c>
      <c r="M14" s="2256" t="n">
        <v>34</v>
      </c>
      <c r="N14" s="2256" t="n">
        <v>149</v>
      </c>
      <c r="O14" s="2256" t="n">
        <v>140</v>
      </c>
      <c r="P14" s="2256" t="n">
        <v>19</v>
      </c>
      <c r="Q14" s="2256" t="n">
        <v>121</v>
      </c>
      <c r="R14" s="2256" t="n">
        <v>1</v>
      </c>
      <c r="S14" s="2256" t="n">
        <v>9</v>
      </c>
      <c r="T14" s="2256" t="n">
        <v>8</v>
      </c>
      <c r="U14" s="2256">
        <f>SUM(U16:U23)</f>
        <v/>
      </c>
      <c r="V14" s="2256" t="n">
        <v>8</v>
      </c>
      <c r="W14" s="2256" t="n">
        <v>6</v>
      </c>
      <c r="X14" s="2256">
        <f>SUM(X16:X23)</f>
        <v/>
      </c>
      <c r="Y14" s="2256" t="n">
        <v>6</v>
      </c>
      <c r="Z14" s="768" t="n">
        <v>2023</v>
      </c>
    </row>
    <row r="15" ht="24.75" customFormat="1" customHeight="1" s="34">
      <c r="A15" s="1044" t="n">
        <v>2024</v>
      </c>
      <c r="B15" s="2078">
        <f>SUM(B17:B24)</f>
        <v/>
      </c>
      <c r="C15" s="2078">
        <f>SUM(C17:C24)</f>
        <v/>
      </c>
      <c r="D15" s="2078">
        <f>SUM(D17:D24)</f>
        <v/>
      </c>
      <c r="E15" s="2078">
        <f>SUM(E17:E24)</f>
        <v/>
      </c>
      <c r="F15" s="2078">
        <f>SUM(F17:F24)</f>
        <v/>
      </c>
      <c r="G15" s="2078">
        <f>SUM(G17:G24)</f>
        <v/>
      </c>
      <c r="H15" s="2078">
        <f>SUM(H17:H24)</f>
        <v/>
      </c>
      <c r="I15" s="2078">
        <f>SUM(I17:I24)</f>
        <v/>
      </c>
      <c r="J15" s="2078">
        <f>SUM(J17:J24)</f>
        <v/>
      </c>
      <c r="K15" s="2078">
        <f>SUM(K17:K24)</f>
        <v/>
      </c>
      <c r="L15" s="2078">
        <f>SUM(L17:L24)</f>
        <v/>
      </c>
      <c r="M15" s="2078">
        <f>SUM(M17:M24)</f>
        <v/>
      </c>
      <c r="N15" s="2078">
        <f>SUM(N17:N24)</f>
        <v/>
      </c>
      <c r="O15" s="2078">
        <f>SUM(O17:O24)</f>
        <v/>
      </c>
      <c r="P15" s="2078">
        <f>SUM(P17:P24)</f>
        <v/>
      </c>
      <c r="Q15" s="2078">
        <f>SUM(Q17:Q24)</f>
        <v/>
      </c>
      <c r="R15" s="2078">
        <f>SUM(R17:R24)</f>
        <v/>
      </c>
      <c r="S15" s="2078">
        <f>SUM(S17:S24)</f>
        <v/>
      </c>
      <c r="T15" s="2078">
        <f>SUM(T17:T24)</f>
        <v/>
      </c>
      <c r="U15" s="2078">
        <f>SUM(U17:U24)</f>
        <v/>
      </c>
      <c r="V15" s="2078">
        <f>SUM(V17:V24)</f>
        <v/>
      </c>
      <c r="W15" s="2078">
        <f>SUM(W17:W24)</f>
        <v/>
      </c>
      <c r="X15" s="2078">
        <f>SUM(X17:X24)</f>
        <v/>
      </c>
      <c r="Y15" s="2078">
        <f>SUM(Y17:Y24)</f>
        <v/>
      </c>
      <c r="Z15" s="36" t="n">
        <v>2024</v>
      </c>
    </row>
    <row r="16" ht="24.75" customFormat="1" customHeight="1" s="34">
      <c r="A16" s="1007" t="n"/>
      <c r="B16" s="2150" t="n"/>
      <c r="C16" s="2150" t="n"/>
      <c r="D16" s="2150" t="n"/>
      <c r="E16" s="2150" t="n"/>
      <c r="F16" s="2150" t="n"/>
      <c r="G16" s="2150" t="n"/>
      <c r="H16" s="2150" t="n"/>
      <c r="I16" s="2150" t="n"/>
      <c r="J16" s="2150" t="n"/>
      <c r="K16" s="2150" t="n"/>
      <c r="L16" s="2150" t="n"/>
      <c r="M16" s="2150" t="n"/>
      <c r="N16" s="2150" t="n"/>
      <c r="O16" s="2150" t="n"/>
      <c r="P16" s="2150" t="n"/>
      <c r="Q16" s="2150" t="n"/>
      <c r="R16" s="2150" t="n"/>
      <c r="S16" s="2150" t="n"/>
      <c r="T16" s="2150" t="n"/>
      <c r="U16" s="2150" t="n"/>
      <c r="V16" s="2150" t="n"/>
      <c r="W16" s="2150" t="n"/>
      <c r="X16" s="2150" t="n"/>
      <c r="Y16" s="2150" t="n"/>
      <c r="Z16" s="770" t="n"/>
    </row>
    <row r="17" ht="24.75" customFormat="1" customHeight="1" s="34">
      <c r="A17" s="1645" t="inlineStr">
        <is>
          <t>대가야읍</t>
        </is>
      </c>
      <c r="B17" s="2149">
        <f>SUM(J17,R17)</f>
        <v/>
      </c>
      <c r="C17" s="2150">
        <f>SUM(K17,S17)</f>
        <v/>
      </c>
      <c r="D17" s="2150">
        <f>SUM(L17,T17)</f>
        <v/>
      </c>
      <c r="E17" s="2150">
        <f>SUM(M17,U17)</f>
        <v/>
      </c>
      <c r="F17" s="2150">
        <f>SUM(N17,V17)</f>
        <v/>
      </c>
      <c r="G17" s="2150">
        <f>SUM(O17,W17)</f>
        <v/>
      </c>
      <c r="H17" s="2150">
        <f>SUM(P17,X17)</f>
        <v/>
      </c>
      <c r="I17" s="2150">
        <f>SUM(Q17,Y17)</f>
        <v/>
      </c>
      <c r="J17" s="2082" t="n">
        <v>2</v>
      </c>
      <c r="K17" s="2082" t="n">
        <v>88</v>
      </c>
      <c r="L17" s="2075">
        <f>SUM(M17:N17)</f>
        <v/>
      </c>
      <c r="M17" s="2082" t="n">
        <v>11</v>
      </c>
      <c r="N17" s="2082" t="n">
        <v>71</v>
      </c>
      <c r="O17" s="2075">
        <f>SUM(P17:Q17)</f>
        <v/>
      </c>
      <c r="P17" s="2082" t="n">
        <v>5</v>
      </c>
      <c r="Q17" s="2082" t="n">
        <v>54</v>
      </c>
      <c r="R17" s="2082" t="n"/>
      <c r="S17" s="2082" t="n"/>
      <c r="T17" s="2075">
        <f>SUM(U17:V17)</f>
        <v/>
      </c>
      <c r="U17" s="2082" t="n"/>
      <c r="V17" s="2082" t="n"/>
      <c r="W17" s="2075">
        <f>SUM(X17:Y17)</f>
        <v/>
      </c>
      <c r="X17" s="2082" t="n"/>
      <c r="Y17" s="2082" t="n"/>
      <c r="Z17" s="48" t="inlineStr">
        <is>
          <t>Daegaya-eup</t>
        </is>
      </c>
    </row>
    <row r="18" ht="24.75" customFormat="1" customHeight="1" s="34">
      <c r="A18" s="1645" t="inlineStr">
        <is>
          <t>덕곡면</t>
        </is>
      </c>
      <c r="B18" s="2149">
        <f>SUM(J18,R18)</f>
        <v/>
      </c>
      <c r="C18" s="2150">
        <f>SUM(K18,S18)</f>
        <v/>
      </c>
      <c r="D18" s="2150">
        <f>SUM(L18,T18)</f>
        <v/>
      </c>
      <c r="E18" s="2150">
        <f>SUM(M18,U18)</f>
        <v/>
      </c>
      <c r="F18" s="2150">
        <f>SUM(N18,V18)</f>
        <v/>
      </c>
      <c r="G18" s="2150">
        <f>SUM(O18,W18)</f>
        <v/>
      </c>
      <c r="H18" s="2150">
        <f>SUM(P18,X18)</f>
        <v/>
      </c>
      <c r="I18" s="2150">
        <f>SUM(Q18,Y18)</f>
        <v/>
      </c>
      <c r="J18" s="2082" t="n">
        <v>1</v>
      </c>
      <c r="K18" s="2082" t="n">
        <v>28</v>
      </c>
      <c r="L18" s="2075">
        <f>SUM(M18:N18)</f>
        <v/>
      </c>
      <c r="M18" s="2082" t="n">
        <v>6</v>
      </c>
      <c r="N18" s="2082" t="n">
        <v>16</v>
      </c>
      <c r="O18" s="2075">
        <f>SUM(P18:Q18)</f>
        <v/>
      </c>
      <c r="P18" s="2082" t="n">
        <v>4</v>
      </c>
      <c r="Q18" s="2082" t="n">
        <v>12</v>
      </c>
      <c r="R18" s="2082" t="n"/>
      <c r="S18" s="2082" t="n"/>
      <c r="T18" s="2075">
        <f>SUM(U18:V18)</f>
        <v/>
      </c>
      <c r="U18" s="2082" t="n"/>
      <c r="V18" s="2082" t="n"/>
      <c r="W18" s="2075">
        <f>SUM(X18:Y18)</f>
        <v/>
      </c>
      <c r="X18" s="2082" t="n"/>
      <c r="Y18" s="2082" t="n"/>
      <c r="Z18" s="48" t="inlineStr">
        <is>
          <t>Deokgok-myeon</t>
        </is>
      </c>
    </row>
    <row r="19" ht="24.75" customFormat="1" customHeight="1" s="34">
      <c r="A19" s="1645" t="inlineStr">
        <is>
          <t>운수면</t>
        </is>
      </c>
      <c r="B19" s="2149">
        <f>SUM(J19,R19)</f>
        <v/>
      </c>
      <c r="C19" s="2150">
        <f>SUM(K19,S19)</f>
        <v/>
      </c>
      <c r="D19" s="2150">
        <f>SUM(L19,T19)</f>
        <v/>
      </c>
      <c r="E19" s="2150">
        <f>SUM(M19,U19)</f>
        <v/>
      </c>
      <c r="F19" s="2150">
        <f>SUM(N19,V19)</f>
        <v/>
      </c>
      <c r="G19" s="2150">
        <f>SUM(O19,W19)</f>
        <v/>
      </c>
      <c r="H19" s="2150">
        <f>SUM(P19,X19)</f>
        <v/>
      </c>
      <c r="I19" s="2150">
        <f>SUM(Q19,Y19)</f>
        <v/>
      </c>
      <c r="J19" s="2082" t="n">
        <v>1</v>
      </c>
      <c r="K19" s="2082" t="n">
        <v>70</v>
      </c>
      <c r="L19" s="2075">
        <f>SUM(M19:N19)</f>
        <v/>
      </c>
      <c r="M19" s="2082" t="n">
        <v>8</v>
      </c>
      <c r="N19" s="2082" t="n">
        <v>19</v>
      </c>
      <c r="O19" s="2075">
        <f>SUM(P19:Q19)</f>
        <v/>
      </c>
      <c r="P19" s="2082" t="n">
        <v>1</v>
      </c>
      <c r="Q19" s="2082" t="n">
        <v>18</v>
      </c>
      <c r="R19" s="2082" t="n"/>
      <c r="S19" s="2082" t="n"/>
      <c r="T19" s="2075">
        <f>SUM(U19:V19)</f>
        <v/>
      </c>
      <c r="U19" s="2082" t="n"/>
      <c r="V19" s="2082" t="n"/>
      <c r="W19" s="2075">
        <f>SUM(X19:Y19)</f>
        <v/>
      </c>
      <c r="X19" s="2082" t="n"/>
      <c r="Y19" s="2082" t="n"/>
      <c r="Z19" s="48" t="inlineStr">
        <is>
          <t>Unsu-myeon</t>
        </is>
      </c>
    </row>
    <row r="20" ht="24.75" customFormat="1" customHeight="1" s="34">
      <c r="A20" s="1645" t="inlineStr">
        <is>
          <t>성산면</t>
        </is>
      </c>
      <c r="B20" s="2149">
        <f>SUM(J20,R20)</f>
        <v/>
      </c>
      <c r="C20" s="2150">
        <f>SUM(K20,S20)</f>
        <v/>
      </c>
      <c r="D20" s="2150">
        <f>SUM(L20,T20)</f>
        <v/>
      </c>
      <c r="E20" s="2150">
        <f>SUM(M20,U20)</f>
        <v/>
      </c>
      <c r="F20" s="2150">
        <f>SUM(N20,V20)</f>
        <v/>
      </c>
      <c r="G20" s="2150">
        <f>SUM(O20,W20)</f>
        <v/>
      </c>
      <c r="H20" s="2150">
        <f>SUM(P20,X20)</f>
        <v/>
      </c>
      <c r="I20" s="2150">
        <f>SUM(Q20,Y20)</f>
        <v/>
      </c>
      <c r="J20" s="2082" t="n"/>
      <c r="K20" s="2082" t="n"/>
      <c r="L20" s="2075">
        <f>SUM(M20:N20)</f>
        <v/>
      </c>
      <c r="M20" s="2082" t="n"/>
      <c r="N20" s="2082" t="n"/>
      <c r="O20" s="2075">
        <f>SUM(P20:Q20)</f>
        <v/>
      </c>
      <c r="P20" s="2082" t="n"/>
      <c r="Q20" s="2082" t="n"/>
      <c r="R20" s="2082" t="n"/>
      <c r="S20" s="2082" t="n"/>
      <c r="T20" s="2075">
        <f>SUM(U20:V20)</f>
        <v/>
      </c>
      <c r="U20" s="2082" t="n"/>
      <c r="V20" s="2082" t="n"/>
      <c r="W20" s="2075">
        <f>SUM(X20:Y20)</f>
        <v/>
      </c>
      <c r="X20" s="2082" t="n"/>
      <c r="Y20" s="2082" t="n"/>
      <c r="Z20" s="48" t="inlineStr">
        <is>
          <t>Seongsan-myeon</t>
        </is>
      </c>
    </row>
    <row r="21" ht="24.75" customFormat="1" customHeight="1" s="34">
      <c r="A21" s="1645" t="inlineStr">
        <is>
          <t>다산면</t>
        </is>
      </c>
      <c r="B21" s="2149">
        <f>SUM(J21,R21)</f>
        <v/>
      </c>
      <c r="C21" s="2150">
        <f>SUM(K21,S21)</f>
        <v/>
      </c>
      <c r="D21" s="2150">
        <f>SUM(L21,T21)</f>
        <v/>
      </c>
      <c r="E21" s="2150">
        <f>SUM(M21,U21)</f>
        <v/>
      </c>
      <c r="F21" s="2150">
        <f>SUM(N21,V21)</f>
        <v/>
      </c>
      <c r="G21" s="2150">
        <f>SUM(O21,W21)</f>
        <v/>
      </c>
      <c r="H21" s="2150">
        <f>SUM(P21,X21)</f>
        <v/>
      </c>
      <c r="I21" s="2150">
        <f>SUM(Q21,Y21)</f>
        <v/>
      </c>
      <c r="J21" s="2082" t="n">
        <v>1</v>
      </c>
      <c r="K21" s="2082" t="n">
        <v>48</v>
      </c>
      <c r="L21" s="2075">
        <f>SUM(M21:N21)</f>
        <v/>
      </c>
      <c r="M21" s="2082" t="n">
        <v>8</v>
      </c>
      <c r="N21" s="2082" t="n">
        <v>29</v>
      </c>
      <c r="O21" s="2075">
        <f>SUM(P21:Q21)</f>
        <v/>
      </c>
      <c r="P21" s="2082" t="n">
        <v>3</v>
      </c>
      <c r="Q21" s="2082" t="n">
        <v>23</v>
      </c>
      <c r="R21" s="2082" t="n">
        <v>1</v>
      </c>
      <c r="S21" s="2082" t="n">
        <v>9</v>
      </c>
      <c r="T21" s="2075">
        <f>SUM(U21:V21)</f>
        <v/>
      </c>
      <c r="U21" s="2082" t="n"/>
      <c r="V21" s="2082" t="n">
        <v>7</v>
      </c>
      <c r="W21" s="2075">
        <f>SUM(X21:Y21)</f>
        <v/>
      </c>
      <c r="X21" s="2082" t="n"/>
      <c r="Y21" s="2082" t="n">
        <v>6</v>
      </c>
      <c r="Z21" s="48" t="inlineStr">
        <is>
          <t>Dasan-myeon</t>
        </is>
      </c>
    </row>
    <row r="22" ht="24.75" customFormat="1" customHeight="1" s="34">
      <c r="A22" s="1645" t="inlineStr">
        <is>
          <t>개진면</t>
        </is>
      </c>
      <c r="B22" s="2149">
        <f>SUM(J22,R22)</f>
        <v/>
      </c>
      <c r="C22" s="2150">
        <f>SUM(K22,S22)</f>
        <v/>
      </c>
      <c r="D22" s="2150">
        <f>SUM(L22,T22)</f>
        <v/>
      </c>
      <c r="E22" s="2150">
        <f>SUM(M22,U22)</f>
        <v/>
      </c>
      <c r="F22" s="2150">
        <f>SUM(N22,V22)</f>
        <v/>
      </c>
      <c r="G22" s="2150">
        <f>SUM(O22,W22)</f>
        <v/>
      </c>
      <c r="H22" s="2150">
        <f>SUM(P22,X22)</f>
        <v/>
      </c>
      <c r="I22" s="2150">
        <f>SUM(Q22,Y22)</f>
        <v/>
      </c>
      <c r="J22" s="2082" t="n"/>
      <c r="K22" s="2082" t="n"/>
      <c r="L22" s="2075">
        <f>SUM(M22:N22)</f>
        <v/>
      </c>
      <c r="M22" s="2082" t="n"/>
      <c r="N22" s="2082" t="n"/>
      <c r="O22" s="2075">
        <f>SUM(P22:Q22)</f>
        <v/>
      </c>
      <c r="P22" s="2082" t="n"/>
      <c r="Q22" s="2082" t="n"/>
      <c r="R22" s="2082" t="n"/>
      <c r="S22" s="2082" t="n"/>
      <c r="T22" s="2075">
        <f>SUM(U22:V22)</f>
        <v/>
      </c>
      <c r="U22" s="2082" t="n"/>
      <c r="V22" s="2082" t="n"/>
      <c r="W22" s="2075">
        <f>SUM(X22:Y22)</f>
        <v/>
      </c>
      <c r="X22" s="2082" t="n"/>
      <c r="Y22" s="2082" t="n"/>
      <c r="Z22" s="48" t="inlineStr">
        <is>
          <t>Gaejin-myeon</t>
        </is>
      </c>
    </row>
    <row r="23" ht="24.75" customFormat="1" customHeight="1" s="34">
      <c r="A23" s="1645" t="inlineStr">
        <is>
          <t>우곡면</t>
        </is>
      </c>
      <c r="B23" s="2149">
        <f>SUM(J23,R23)</f>
        <v/>
      </c>
      <c r="C23" s="2150">
        <f>SUM(K23,S23)</f>
        <v/>
      </c>
      <c r="D23" s="2150">
        <f>SUM(L23,T23)</f>
        <v/>
      </c>
      <c r="E23" s="2150">
        <f>SUM(M23,U23)</f>
        <v/>
      </c>
      <c r="F23" s="2150">
        <f>SUM(N23,V23)</f>
        <v/>
      </c>
      <c r="G23" s="2150">
        <f>SUM(O23,W23)</f>
        <v/>
      </c>
      <c r="H23" s="2150">
        <f>SUM(P23,X23)</f>
        <v/>
      </c>
      <c r="I23" s="2150">
        <f>SUM(Q23,Y23)</f>
        <v/>
      </c>
      <c r="J23" s="2082" t="n"/>
      <c r="K23" s="2082" t="n"/>
      <c r="L23" s="2075">
        <f>SUM(M23:N23)</f>
        <v/>
      </c>
      <c r="M23" s="2082" t="n"/>
      <c r="N23" s="2082" t="n"/>
      <c r="O23" s="2075">
        <f>SUM(P23:Q23)</f>
        <v/>
      </c>
      <c r="P23" s="2082" t="n"/>
      <c r="Q23" s="2082" t="n"/>
      <c r="R23" s="2082" t="n"/>
      <c r="S23" s="2082" t="n"/>
      <c r="T23" s="2075">
        <f>SUM(U23:V23)</f>
        <v/>
      </c>
      <c r="U23" s="2082" t="n"/>
      <c r="V23" s="2082" t="n"/>
      <c r="W23" s="2075">
        <f>SUM(X23:Y23)</f>
        <v/>
      </c>
      <c r="X23" s="2082" t="n"/>
      <c r="Y23" s="2082" t="n"/>
      <c r="Z23" s="48" t="inlineStr">
        <is>
          <t>Ugok-myeon</t>
        </is>
      </c>
    </row>
    <row r="24" ht="24.75" customFormat="1" customHeight="1" s="34" thickBot="1">
      <c r="A24" s="583" t="inlineStr">
        <is>
          <t>쌍림면</t>
        </is>
      </c>
      <c r="B24" s="2149">
        <f>SUM(J24,R24)</f>
        <v/>
      </c>
      <c r="C24" s="2150">
        <f>SUM(K24,S24)</f>
        <v/>
      </c>
      <c r="D24" s="2150">
        <f>SUM(L24,T24)</f>
        <v/>
      </c>
      <c r="E24" s="2150">
        <f>SUM(M24,U24)</f>
        <v/>
      </c>
      <c r="F24" s="2150">
        <f>SUM(N24,V24)</f>
        <v/>
      </c>
      <c r="G24" s="2150">
        <f>SUM(O24,W24)</f>
        <v/>
      </c>
      <c r="H24" s="2150">
        <f>SUM(P24,X24)</f>
        <v/>
      </c>
      <c r="I24" s="2150">
        <f>SUM(Q24,Y24)</f>
        <v/>
      </c>
      <c r="J24" s="2082" t="n">
        <v>1</v>
      </c>
      <c r="K24" s="2082" t="n">
        <v>49</v>
      </c>
      <c r="L24" s="2075" t="n">
        <v>0</v>
      </c>
      <c r="M24" s="2082" t="n">
        <v>3</v>
      </c>
      <c r="N24" s="2082" t="n">
        <v>17</v>
      </c>
      <c r="O24" s="2075">
        <f>SUM(P24:Q24)</f>
        <v/>
      </c>
      <c r="P24" s="2082" t="n">
        <v>2</v>
      </c>
      <c r="Q24" s="2082" t="n">
        <v>14</v>
      </c>
      <c r="R24" s="2082" t="n"/>
      <c r="S24" s="2082" t="n"/>
      <c r="T24" s="2075">
        <f>SUM(U24:V24)</f>
        <v/>
      </c>
      <c r="U24" s="2082" t="n"/>
      <c r="V24" s="2082" t="n"/>
      <c r="W24" s="2075">
        <f>SUM(X24:Y24)</f>
        <v/>
      </c>
      <c r="X24" s="2082" t="n"/>
      <c r="Y24" s="2082" t="n"/>
      <c r="Z24" s="49" t="inlineStr">
        <is>
          <t>Ssangnim-myeon</t>
        </is>
      </c>
    </row>
    <row r="25" ht="15" customFormat="1" customHeight="1" s="1997">
      <c r="A25" s="1832" t="inlineStr">
        <is>
          <t>자료 : 주민복지과</t>
        </is>
      </c>
      <c r="B25" s="2181" t="n"/>
      <c r="C25" s="1832" t="n"/>
      <c r="D25" s="1832" t="n"/>
      <c r="E25" s="1832" t="n"/>
      <c r="F25" s="1832" t="n"/>
      <c r="G25" s="1832" t="n"/>
      <c r="H25" s="1832" t="n"/>
      <c r="I25" s="1832" t="n"/>
      <c r="J25" s="1832" t="n"/>
      <c r="K25" s="1832" t="n"/>
      <c r="L25" s="1832" t="n"/>
      <c r="M25" s="1832" t="n"/>
      <c r="N25" s="1832" t="n"/>
      <c r="O25" s="1832" t="n"/>
      <c r="P25" s="1832" t="n"/>
      <c r="Q25" s="1832" t="n"/>
      <c r="R25" s="1832" t="n"/>
      <c r="S25" s="1832" t="n"/>
      <c r="T25" s="1832" t="n"/>
      <c r="U25" s="1832" t="n"/>
      <c r="V25" s="1832" t="n"/>
      <c r="W25" s="1832" t="n"/>
      <c r="X25" s="1832" t="n"/>
      <c r="Y25" s="1832" t="n"/>
      <c r="Z25" s="1832" t="n"/>
    </row>
    <row r="26" ht="15" customFormat="1" customHeight="1" s="1831">
      <c r="A26" s="1997" t="inlineStr">
        <is>
          <t>2013년부터 서식변경, 노인전문병원 삭제, 2014년부터 양식변경 남녀구분 항목 추가</t>
        </is>
      </c>
      <c r="O26" s="1831" t="n"/>
      <c r="P26" s="1831" t="n"/>
      <c r="Q26" s="1831" t="n"/>
      <c r="R26" s="1831" t="n"/>
      <c r="S26" s="1831" t="n"/>
      <c r="T26" s="1831" t="n"/>
      <c r="U26" s="1831" t="n"/>
      <c r="V26" s="1831" t="n"/>
      <c r="W26" s="1831" t="n"/>
      <c r="X26" s="1831" t="n"/>
      <c r="Y26" s="1831" t="n"/>
      <c r="Z26" s="1831" t="n"/>
    </row>
  </sheetData>
  <mergeCells count="34">
    <mergeCell ref="H9:H10"/>
    <mergeCell ref="Y9:Y10"/>
    <mergeCell ref="T9:V9"/>
    <mergeCell ref="P9:P10"/>
    <mergeCell ref="P7:Q8"/>
    <mergeCell ref="H7:I8"/>
    <mergeCell ref="R7:R10"/>
    <mergeCell ref="G7:G10"/>
    <mergeCell ref="S7:V8"/>
    <mergeCell ref="C9:C10"/>
    <mergeCell ref="A25:B25"/>
    <mergeCell ref="J6:Q6"/>
    <mergeCell ref="Q9:Q10"/>
    <mergeCell ref="R6:Y6"/>
    <mergeCell ref="S9:S10"/>
    <mergeCell ref="L9:N9"/>
    <mergeCell ref="D9:F9"/>
    <mergeCell ref="Z6:Z10"/>
    <mergeCell ref="W7:W10"/>
    <mergeCell ref="A26:N26"/>
    <mergeCell ref="A3:Z3"/>
    <mergeCell ref="J7:J10"/>
    <mergeCell ref="X9:X10"/>
    <mergeCell ref="C7:F8"/>
    <mergeCell ref="K7:N8"/>
    <mergeCell ref="A6:A10"/>
    <mergeCell ref="X7:Y8"/>
    <mergeCell ref="I9:I10"/>
    <mergeCell ref="K9:K10"/>
    <mergeCell ref="B6:I6"/>
    <mergeCell ref="S5:T5"/>
    <mergeCell ref="O7:O10"/>
    <mergeCell ref="A4:Z4"/>
    <mergeCell ref="B7:B10"/>
  </mergeCells>
  <pageMargins left="0.58" right="0.59" top="0.984251968503937" bottom="0.64" header="0.5118110236220472" footer="0.5118110236220472"/>
  <pageSetup orientation="portrait" paperSize="9" scale="42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AH29"/>
  <sheetViews>
    <sheetView showGridLines="0" view="pageBreakPreview" zoomScaleNormal="100" zoomScaleSheetLayoutView="100" workbookViewId="0">
      <selection activeCell="L24" sqref="L24"/>
    </sheetView>
  </sheetViews>
  <sheetFormatPr baseColWidth="8" defaultRowHeight="20.1" customHeight="1"/>
  <cols>
    <col width="11.33203125" customWidth="1" style="466" min="1" max="1"/>
    <col width="6.44140625" customWidth="1" style="466" min="2" max="33"/>
    <col width="11.33203125" customWidth="1" style="466" min="34" max="34"/>
    <col width="8.88671875" customWidth="1" style="466" min="35" max="16384"/>
  </cols>
  <sheetData>
    <row r="1" ht="15" customFormat="1" customHeight="1" s="34">
      <c r="A1" s="34" t="inlineStr">
        <is>
          <t>ⅩⅡ. 보건 및 사회보장</t>
        </is>
      </c>
      <c r="AH1" s="1502" t="inlineStr">
        <is>
          <t>ⅩⅡ. Health and Social Security</t>
        </is>
      </c>
    </row>
    <row r="2" ht="15" customFormat="1" customHeight="1" s="34">
      <c r="AH2" s="1502" t="n"/>
    </row>
    <row r="3" ht="25.15" customFormat="1" customHeight="1" s="317">
      <c r="A3" s="1397" t="inlineStr">
        <is>
          <t>28. 재가노인복지시설</t>
        </is>
      </c>
    </row>
    <row r="4" ht="25.15" customFormat="1" customHeight="1" s="317">
      <c r="A4" s="1397" t="inlineStr">
        <is>
          <t>28. Community Care Facilities for the Elderly</t>
        </is>
      </c>
    </row>
    <row r="5" ht="15" customFormat="1" customHeight="1" s="466" thickBot="1">
      <c r="A5" s="1997" t="inlineStr">
        <is>
          <t>단위 : 개소, 명</t>
        </is>
      </c>
      <c r="B5" s="1997" t="n"/>
      <c r="C5" s="1997" t="n"/>
      <c r="D5" s="1997" t="n"/>
      <c r="E5" s="1997" t="n"/>
      <c r="F5" s="1997" t="n"/>
      <c r="G5" s="1997" t="n"/>
      <c r="H5" s="1997" t="n"/>
      <c r="I5" s="1997" t="n"/>
      <c r="J5" s="1997" t="n"/>
      <c r="K5" s="1997" t="n"/>
      <c r="L5" s="1997" t="n"/>
      <c r="M5" s="1997" t="n"/>
      <c r="N5" s="1997" t="n"/>
      <c r="O5" s="1997" t="n"/>
      <c r="P5" s="1997" t="n"/>
      <c r="Q5" s="1997" t="n"/>
      <c r="R5" s="1997" t="n"/>
      <c r="S5" s="1997" t="n"/>
      <c r="T5" s="1997" t="n"/>
      <c r="U5" s="1997" t="n"/>
      <c r="V5" s="1997" t="n"/>
      <c r="W5" s="1997" t="n"/>
      <c r="X5" s="1997" t="n"/>
      <c r="Y5" s="1997" t="n"/>
      <c r="Z5" s="1997" t="n"/>
      <c r="AA5" s="1997" t="n"/>
      <c r="AB5" s="1997" t="n"/>
      <c r="AC5" s="1997" t="n"/>
      <c r="AD5" s="1997" t="n"/>
      <c r="AE5" s="1997" t="n"/>
      <c r="AF5" s="1997" t="n"/>
      <c r="AG5" s="1997" t="n"/>
      <c r="AH5" s="1502" t="inlineStr">
        <is>
          <t xml:space="preserve">Unit : number, person </t>
        </is>
      </c>
    </row>
    <row r="6" ht="32.25" customFormat="1" customHeight="1" s="466">
      <c r="A6" s="1081" t="inlineStr">
        <is>
          <t>연별 및
읍면별</t>
        </is>
      </c>
      <c r="B6" s="1651" t="inlineStr">
        <is>
          <t>합계
Total</t>
        </is>
      </c>
      <c r="C6" s="2098" t="n"/>
      <c r="D6" s="2098" t="n"/>
      <c r="E6" s="2085" t="n"/>
      <c r="F6" s="1653" t="inlineStr">
        <is>
          <t>방문요양서비스
Home-visit care</t>
        </is>
      </c>
      <c r="G6" s="2098" t="n"/>
      <c r="H6" s="2098" t="n"/>
      <c r="I6" s="2085" t="n"/>
      <c r="J6" s="1653" t="inlineStr">
        <is>
          <t>주.야간보호서비스
Day and night care</t>
        </is>
      </c>
      <c r="K6" s="2098" t="n"/>
      <c r="L6" s="2098" t="n"/>
      <c r="M6" s="2085" t="n"/>
      <c r="N6" s="1653" t="inlineStr">
        <is>
          <t>단기보호서비스
Short-term care respite</t>
        </is>
      </c>
      <c r="O6" s="2098" t="n"/>
      <c r="P6" s="2098" t="n"/>
      <c r="Q6" s="2085" t="n"/>
      <c r="R6" s="1156" t="inlineStr">
        <is>
          <t>방문목욕서비스
Home-visit bathing</t>
        </is>
      </c>
      <c r="S6" s="2098" t="n"/>
      <c r="T6" s="2098" t="n"/>
      <c r="U6" s="2098" t="n"/>
      <c r="V6" s="1156" t="inlineStr">
        <is>
          <t xml:space="preserve">방문간호서비스
</t>
        </is>
      </c>
      <c r="W6" s="2098" t="n"/>
      <c r="X6" s="2098" t="n"/>
      <c r="Y6" s="2098" t="n"/>
      <c r="Z6" s="1156" t="inlineStr">
        <is>
          <t xml:space="preserve">복지용구지원서비스
</t>
        </is>
      </c>
      <c r="AA6" s="2098" t="n"/>
      <c r="AB6" s="2098" t="n"/>
      <c r="AC6" s="2098" t="n"/>
      <c r="AD6" s="1156" t="inlineStr">
        <is>
          <t>재가노인지원서비스
Community care supporting service</t>
        </is>
      </c>
      <c r="AE6" s="2098" t="n"/>
      <c r="AF6" s="2098" t="n"/>
      <c r="AG6" s="2098" t="n"/>
      <c r="AH6" s="1108" t="inlineStr">
        <is>
          <t>Year &amp; Eup, 
Myeon</t>
        </is>
      </c>
    </row>
    <row r="7" ht="13.5" customFormat="1" customHeight="1" s="466">
      <c r="A7" s="2060" t="n"/>
      <c r="B7" s="1477" t="inlineStr">
        <is>
          <t>시설수
Facilities</t>
        </is>
      </c>
      <c r="C7" s="1474" t="inlineStr">
        <is>
          <t>이용인원
Admissions</t>
        </is>
      </c>
      <c r="D7" s="2139" t="n"/>
      <c r="E7" s="1674" t="inlineStr">
        <is>
          <t>종사자
수
Workers</t>
        </is>
      </c>
      <c r="F7" s="1474" t="inlineStr">
        <is>
          <t>시설수
Facilities</t>
        </is>
      </c>
      <c r="G7" s="1474" t="inlineStr">
        <is>
          <t>이용인원
Admissions</t>
        </is>
      </c>
      <c r="H7" s="2139" t="n"/>
      <c r="I7" s="1474" t="inlineStr">
        <is>
          <t>종사자
수
Workers</t>
        </is>
      </c>
      <c r="J7" s="1661" t="inlineStr">
        <is>
          <t>시설수
Facilities</t>
        </is>
      </c>
      <c r="K7" s="1474" t="inlineStr">
        <is>
          <t>이용인원
Admissions</t>
        </is>
      </c>
      <c r="L7" s="2139" t="n"/>
      <c r="M7" s="1474" t="inlineStr">
        <is>
          <t>종사자
수
Workers</t>
        </is>
      </c>
      <c r="N7" s="1661" t="inlineStr">
        <is>
          <t>시설수
Facilities</t>
        </is>
      </c>
      <c r="O7" s="1474" t="inlineStr">
        <is>
          <t>이용인원
Admissions</t>
        </is>
      </c>
      <c r="P7" s="2139" t="n"/>
      <c r="Q7" s="1674" t="inlineStr">
        <is>
          <t>종사자
수
Workers</t>
        </is>
      </c>
      <c r="R7" s="1474" t="inlineStr">
        <is>
          <t>시설수
Facilities</t>
        </is>
      </c>
      <c r="S7" s="1474" t="inlineStr">
        <is>
          <t>이용인원
Admissions</t>
        </is>
      </c>
      <c r="T7" s="2139" t="n"/>
      <c r="U7" s="1674" t="inlineStr">
        <is>
          <t>종사자
수
Workers</t>
        </is>
      </c>
      <c r="V7" s="1474" t="inlineStr">
        <is>
          <t>시설수
Facilities</t>
        </is>
      </c>
      <c r="W7" s="1474" t="inlineStr">
        <is>
          <t>이용인원
Admissions</t>
        </is>
      </c>
      <c r="X7" s="2139" t="n"/>
      <c r="Y7" s="1674" t="inlineStr">
        <is>
          <t>종사자
수
Workers</t>
        </is>
      </c>
      <c r="Z7" s="1474" t="inlineStr">
        <is>
          <t>시설수
Facilities</t>
        </is>
      </c>
      <c r="AA7" s="1474" t="inlineStr">
        <is>
          <t>이용인원
Admissions</t>
        </is>
      </c>
      <c r="AB7" s="2139" t="n"/>
      <c r="AC7" s="1674" t="inlineStr">
        <is>
          <t>종사자
수
Workers</t>
        </is>
      </c>
      <c r="AD7" s="1474" t="inlineStr">
        <is>
          <t>시설수
Facilities</t>
        </is>
      </c>
      <c r="AE7" s="1474" t="inlineStr">
        <is>
          <t>이용인원
Admissions</t>
        </is>
      </c>
      <c r="AF7" s="2139" t="n"/>
      <c r="AG7" s="1674" t="inlineStr">
        <is>
          <t>종사자
수
Workers</t>
        </is>
      </c>
      <c r="AH7" s="2066" t="n"/>
    </row>
    <row r="8" ht="13.5" customFormat="1" customHeight="1" s="466">
      <c r="A8" s="2060" t="n"/>
      <c r="B8" s="2119" t="n"/>
      <c r="C8" s="2063" t="n"/>
      <c r="D8" s="2062" t="n"/>
      <c r="E8" s="2102" t="n"/>
      <c r="F8" s="2064" t="n"/>
      <c r="G8" s="2063" t="n"/>
      <c r="H8" s="2062" t="n"/>
      <c r="I8" s="2064" t="n"/>
      <c r="J8" s="2086" t="n"/>
      <c r="K8" s="2063" t="n"/>
      <c r="L8" s="2062" t="n"/>
      <c r="M8" s="2064" t="n"/>
      <c r="N8" s="2086" t="n"/>
      <c r="O8" s="2063" t="n"/>
      <c r="P8" s="2062" t="n"/>
      <c r="Q8" s="2102" t="n"/>
      <c r="R8" s="2064" t="n"/>
      <c r="S8" s="2063" t="n"/>
      <c r="T8" s="2062" t="n"/>
      <c r="U8" s="2102" t="n"/>
      <c r="V8" s="2064" t="n"/>
      <c r="W8" s="2063" t="n"/>
      <c r="X8" s="2062" t="n"/>
      <c r="Y8" s="2102" t="n"/>
      <c r="Z8" s="2064" t="n"/>
      <c r="AA8" s="2063" t="n"/>
      <c r="AB8" s="2062" t="n"/>
      <c r="AC8" s="2102" t="n"/>
      <c r="AD8" s="2064" t="n"/>
      <c r="AE8" s="2063" t="n"/>
      <c r="AF8" s="2062" t="n"/>
      <c r="AG8" s="2102" t="n"/>
      <c r="AH8" s="2066" t="n"/>
    </row>
    <row r="9" ht="13.5" customFormat="1" customHeight="1" s="466">
      <c r="A9" s="2060" t="n"/>
      <c r="B9" s="2119" t="n"/>
      <c r="C9" s="1474" t="inlineStr">
        <is>
          <t>정원
Capacity</t>
        </is>
      </c>
      <c r="D9" s="1474" t="inlineStr">
        <is>
          <t>현원
Users</t>
        </is>
      </c>
      <c r="E9" s="2102" t="n"/>
      <c r="F9" s="2064" t="n"/>
      <c r="G9" s="1474" t="inlineStr">
        <is>
          <t>정원
Capacity</t>
        </is>
      </c>
      <c r="H9" s="1474" t="inlineStr">
        <is>
          <t>현원
Users</t>
        </is>
      </c>
      <c r="I9" s="2064" t="n"/>
      <c r="J9" s="2086" t="n"/>
      <c r="K9" s="1474" t="inlineStr">
        <is>
          <t>정원
Capacity</t>
        </is>
      </c>
      <c r="L9" s="1474" t="inlineStr">
        <is>
          <t>현원
Users</t>
        </is>
      </c>
      <c r="M9" s="2064" t="n"/>
      <c r="N9" s="2086" t="n"/>
      <c r="O9" s="1474" t="inlineStr">
        <is>
          <t>정원
Capacity</t>
        </is>
      </c>
      <c r="P9" s="1474" t="inlineStr">
        <is>
          <t>현원
Users</t>
        </is>
      </c>
      <c r="Q9" s="2102" t="n"/>
      <c r="R9" s="2064" t="n"/>
      <c r="S9" s="1474" t="inlineStr">
        <is>
          <t>정원
Capacity</t>
        </is>
      </c>
      <c r="T9" s="1474" t="inlineStr">
        <is>
          <t>현원
Users</t>
        </is>
      </c>
      <c r="U9" s="2102" t="n"/>
      <c r="V9" s="2064" t="n"/>
      <c r="W9" s="1474" t="inlineStr">
        <is>
          <t>정원
Capacity</t>
        </is>
      </c>
      <c r="X9" s="1474" t="inlineStr">
        <is>
          <t>현원
Users</t>
        </is>
      </c>
      <c r="Y9" s="2102" t="n"/>
      <c r="Z9" s="2064" t="n"/>
      <c r="AA9" s="1474" t="inlineStr">
        <is>
          <t>정원
Capacity</t>
        </is>
      </c>
      <c r="AB9" s="1474" t="inlineStr">
        <is>
          <t>현원
Users</t>
        </is>
      </c>
      <c r="AC9" s="2102" t="n"/>
      <c r="AD9" s="2064" t="n"/>
      <c r="AE9" s="1474" t="inlineStr">
        <is>
          <t>정원
Capacity</t>
        </is>
      </c>
      <c r="AF9" s="1474" t="inlineStr">
        <is>
          <t>현원
Users</t>
        </is>
      </c>
      <c r="AG9" s="2102" t="n"/>
      <c r="AH9" s="2066" t="n"/>
    </row>
    <row r="10" ht="13.5" customFormat="1" customHeight="1" s="466">
      <c r="A10" s="2060" t="n"/>
      <c r="B10" s="2119" t="n"/>
      <c r="C10" s="2064" t="n"/>
      <c r="D10" s="2064" t="n"/>
      <c r="E10" s="2102" t="n"/>
      <c r="F10" s="2064" t="n"/>
      <c r="G10" s="2064" t="n"/>
      <c r="H10" s="2064" t="n"/>
      <c r="I10" s="2064" t="n"/>
      <c r="J10" s="2086" t="n"/>
      <c r="K10" s="2064" t="n"/>
      <c r="L10" s="2064" t="n"/>
      <c r="M10" s="2064" t="n"/>
      <c r="N10" s="2086" t="n"/>
      <c r="O10" s="2064" t="n"/>
      <c r="P10" s="2064" t="n"/>
      <c r="Q10" s="2102" t="n"/>
      <c r="R10" s="2064" t="n"/>
      <c r="S10" s="2064" t="n"/>
      <c r="T10" s="2064" t="n"/>
      <c r="U10" s="2102" t="n"/>
      <c r="V10" s="2064" t="n"/>
      <c r="W10" s="2064" t="n"/>
      <c r="X10" s="2064" t="n"/>
      <c r="Y10" s="2102" t="n"/>
      <c r="Z10" s="2064" t="n"/>
      <c r="AA10" s="2064" t="n"/>
      <c r="AB10" s="2064" t="n"/>
      <c r="AC10" s="2102" t="n"/>
      <c r="AD10" s="2064" t="n"/>
      <c r="AE10" s="2064" t="n"/>
      <c r="AF10" s="2064" t="n"/>
      <c r="AG10" s="2102" t="n"/>
      <c r="AH10" s="2066" t="n"/>
    </row>
    <row r="11" ht="13.5" customFormat="1" customHeight="1" s="466">
      <c r="A11" s="2087" t="n"/>
      <c r="B11" s="2120" t="n"/>
      <c r="C11" s="2069" t="n"/>
      <c r="D11" s="2069" t="n"/>
      <c r="E11" s="2063" t="n"/>
      <c r="F11" s="2069" t="n"/>
      <c r="G11" s="2069" t="n"/>
      <c r="H11" s="2069" t="n"/>
      <c r="I11" s="2069" t="n"/>
      <c r="J11" s="2062" t="n"/>
      <c r="K11" s="2069" t="n"/>
      <c r="L11" s="2069" t="n"/>
      <c r="M11" s="2069" t="n"/>
      <c r="N11" s="2062" t="n"/>
      <c r="O11" s="2069" t="n"/>
      <c r="P11" s="2069" t="n"/>
      <c r="Q11" s="2063" t="n"/>
      <c r="R11" s="2069" t="n"/>
      <c r="S11" s="2069" t="n"/>
      <c r="T11" s="2069" t="n"/>
      <c r="U11" s="2063" t="n"/>
      <c r="V11" s="2069" t="n"/>
      <c r="W11" s="2069" t="n"/>
      <c r="X11" s="2069" t="n"/>
      <c r="Y11" s="2063" t="n"/>
      <c r="Z11" s="2069" t="n"/>
      <c r="AA11" s="2069" t="n"/>
      <c r="AB11" s="2069" t="n"/>
      <c r="AC11" s="2063" t="n"/>
      <c r="AD11" s="2069" t="n"/>
      <c r="AE11" s="2069" t="n"/>
      <c r="AF11" s="2069" t="n"/>
      <c r="AG11" s="2063" t="n"/>
      <c r="AH11" s="2072" t="n"/>
    </row>
    <row r="12" ht="27" customFormat="1" customHeight="1" s="407">
      <c r="A12" s="775" t="n">
        <v>2020</v>
      </c>
      <c r="B12" s="2427">
        <f>SUM(F12,J12,N12,R12,V12,Z12,AD12)</f>
        <v/>
      </c>
      <c r="C12" s="2427">
        <f>SUM(G12,K12,O12,S12,W12,AA12,AE12)</f>
        <v/>
      </c>
      <c r="D12" s="2427">
        <f>SUM(H12,L12,P12,T12,X12,AB12,AF12)</f>
        <v/>
      </c>
      <c r="E12" s="2427">
        <f>SUM(I12,M12,Q12,U12,Y12,AC12,AG12)</f>
        <v/>
      </c>
      <c r="F12" s="2428" t="n">
        <v>1</v>
      </c>
      <c r="G12" s="2428" t="n">
        <v>0</v>
      </c>
      <c r="H12" s="2428" t="n">
        <v>0</v>
      </c>
      <c r="I12" s="2428" t="n">
        <v>17</v>
      </c>
      <c r="J12" s="2428" t="n">
        <v>0</v>
      </c>
      <c r="K12" s="2428" t="n">
        <v>0</v>
      </c>
      <c r="L12" s="2428" t="n">
        <v>0</v>
      </c>
      <c r="M12" s="2428" t="n">
        <v>0</v>
      </c>
      <c r="N12" s="2428" t="n">
        <v>0</v>
      </c>
      <c r="O12" s="2428" t="n">
        <v>0</v>
      </c>
      <c r="P12" s="2428" t="n">
        <v>0</v>
      </c>
      <c r="Q12" s="2428" t="n">
        <v>0</v>
      </c>
      <c r="R12" s="2428" t="n">
        <v>0</v>
      </c>
      <c r="S12" s="2428" t="n">
        <v>0</v>
      </c>
      <c r="T12" s="2428" t="n">
        <v>0</v>
      </c>
      <c r="U12" s="2428" t="n">
        <v>0</v>
      </c>
      <c r="V12" s="2428" t="n"/>
      <c r="W12" s="2428" t="n"/>
      <c r="X12" s="2428" t="n"/>
      <c r="Y12" s="2428" t="n"/>
      <c r="Z12" s="2428" t="n"/>
      <c r="AA12" s="2428" t="n"/>
      <c r="AB12" s="2428" t="n"/>
      <c r="AC12" s="2428" t="n"/>
      <c r="AD12" s="2428" t="n">
        <v>0</v>
      </c>
      <c r="AE12" s="2428" t="n">
        <v>0</v>
      </c>
      <c r="AF12" s="2428" t="n">
        <v>0</v>
      </c>
      <c r="AG12" s="2428" t="n">
        <v>0</v>
      </c>
      <c r="AH12" s="777" t="n">
        <v>2020</v>
      </c>
    </row>
    <row r="13" ht="27" customFormat="1" customHeight="1" s="466">
      <c r="A13" s="771" t="n">
        <v>2021</v>
      </c>
      <c r="B13" s="2427" t="n">
        <v>2</v>
      </c>
      <c r="C13" s="2427" t="n">
        <v>21</v>
      </c>
      <c r="D13" s="2427" t="n">
        <v>62</v>
      </c>
      <c r="E13" s="2427" t="n">
        <v>34</v>
      </c>
      <c r="F13" s="2429" t="n">
        <v>1</v>
      </c>
      <c r="G13" s="2429" t="n">
        <v>0</v>
      </c>
      <c r="H13" s="2429" t="n">
        <v>41</v>
      </c>
      <c r="I13" s="2429" t="n">
        <v>20</v>
      </c>
      <c r="J13" s="2429" t="n">
        <v>1</v>
      </c>
      <c r="K13" s="2429" t="n">
        <v>21</v>
      </c>
      <c r="L13" s="2429" t="n">
        <v>21</v>
      </c>
      <c r="M13" s="2429" t="n">
        <v>14</v>
      </c>
      <c r="N13" s="2429">
        <f>SUM(N15:N22)</f>
        <v/>
      </c>
      <c r="O13" s="2429">
        <f>SUM(O15:O22)</f>
        <v/>
      </c>
      <c r="P13" s="2429">
        <f>SUM(P15:P22)</f>
        <v/>
      </c>
      <c r="Q13" s="2429">
        <f>SUM(Q15:Q22)</f>
        <v/>
      </c>
      <c r="R13" s="2429" t="n">
        <v>0</v>
      </c>
      <c r="S13" s="2429" t="n">
        <v>0</v>
      </c>
      <c r="T13" s="2429" t="n">
        <v>0</v>
      </c>
      <c r="U13" s="2429" t="n">
        <v>0</v>
      </c>
      <c r="V13" s="2429" t="n">
        <v>0</v>
      </c>
      <c r="W13" s="2429" t="n">
        <v>0</v>
      </c>
      <c r="X13" s="2429" t="n">
        <v>0</v>
      </c>
      <c r="Y13" s="2429" t="n">
        <v>0</v>
      </c>
      <c r="Z13" s="2429" t="n">
        <v>0</v>
      </c>
      <c r="AA13" s="2429" t="n">
        <v>0</v>
      </c>
      <c r="AB13" s="2429" t="n">
        <v>0</v>
      </c>
      <c r="AC13" s="2429" t="n">
        <v>0</v>
      </c>
      <c r="AD13" s="2429" t="n">
        <v>0</v>
      </c>
      <c r="AE13" s="2429" t="n">
        <v>0</v>
      </c>
      <c r="AF13" s="2429" t="n">
        <v>0</v>
      </c>
      <c r="AG13" s="2429" t="n">
        <v>0</v>
      </c>
      <c r="AH13" s="774" t="n">
        <v>2021</v>
      </c>
    </row>
    <row r="14" ht="27" customFormat="1" customHeight="1" s="466">
      <c r="A14" s="771" t="n">
        <v>2022</v>
      </c>
      <c r="B14" s="2427" t="n">
        <v>9</v>
      </c>
      <c r="C14" s="2427" t="n">
        <v>68</v>
      </c>
      <c r="D14" s="2427" t="n">
        <v>79</v>
      </c>
      <c r="E14" s="2427" t="n">
        <v>30</v>
      </c>
      <c r="F14" s="2429" t="n">
        <v>4</v>
      </c>
      <c r="G14" s="2429" t="n">
        <v>20</v>
      </c>
      <c r="H14" s="2429" t="n">
        <v>20</v>
      </c>
      <c r="I14" s="2429" t="n">
        <v>11</v>
      </c>
      <c r="J14" s="2429" t="n">
        <v>3</v>
      </c>
      <c r="K14" s="2429" t="n">
        <v>48</v>
      </c>
      <c r="L14" s="2429" t="n">
        <v>29</v>
      </c>
      <c r="M14" s="2429" t="n">
        <v>17</v>
      </c>
      <c r="N14" s="2429">
        <f>SUM(N16:N23)</f>
        <v/>
      </c>
      <c r="O14" s="2429">
        <f>SUM(O16:O23)</f>
        <v/>
      </c>
      <c r="P14" s="2429">
        <f>SUM(P16:P23)</f>
        <v/>
      </c>
      <c r="Q14" s="2429">
        <f>SUM(Q16:Q23)</f>
        <v/>
      </c>
      <c r="R14" s="2429" t="n">
        <v>1</v>
      </c>
      <c r="S14" s="2429">
        <f>SUM(S16:S23)</f>
        <v/>
      </c>
      <c r="T14" s="2429">
        <f>SUM(T16:T23)</f>
        <v/>
      </c>
      <c r="U14" s="2429">
        <f>SUM(U16:U23)</f>
        <v/>
      </c>
      <c r="V14" s="2429">
        <f>SUM(V16:V23)</f>
        <v/>
      </c>
      <c r="W14" s="2429">
        <f>SUM(W16:W23)</f>
        <v/>
      </c>
      <c r="X14" s="2429">
        <f>SUM(X16:X23)</f>
        <v/>
      </c>
      <c r="Y14" s="2429">
        <f>SUM(Y16:Y23)</f>
        <v/>
      </c>
      <c r="Z14" s="2429" t="n">
        <v>1</v>
      </c>
      <c r="AA14" s="2429">
        <f>SUM(AA16:AA23)</f>
        <v/>
      </c>
      <c r="AB14" s="2429" t="n">
        <v>30</v>
      </c>
      <c r="AC14" s="2429" t="n">
        <v>2</v>
      </c>
      <c r="AD14" s="2429">
        <f>SUM(AD16:AD23)</f>
        <v/>
      </c>
      <c r="AE14" s="2429">
        <f>SUM(AE16:AE23)</f>
        <v/>
      </c>
      <c r="AF14" s="2429">
        <f>SUM(AF16:AF23)</f>
        <v/>
      </c>
      <c r="AG14" s="2429">
        <f>SUM(AG16:AG23)</f>
        <v/>
      </c>
      <c r="AH14" s="774" t="n">
        <v>2022</v>
      </c>
    </row>
    <row r="15" ht="27" customFormat="1" customHeight="1" s="466">
      <c r="A15" s="771" t="n">
        <v>2023</v>
      </c>
      <c r="B15" s="2427" t="n">
        <v>15</v>
      </c>
      <c r="C15" s="2427" t="n">
        <v>88</v>
      </c>
      <c r="D15" s="2427" t="n">
        <v>251</v>
      </c>
      <c r="E15" s="2427" t="n">
        <v>116</v>
      </c>
      <c r="F15" s="2429" t="n">
        <v>7</v>
      </c>
      <c r="G15" s="2429" t="n">
        <v>1</v>
      </c>
      <c r="H15" s="2429" t="n">
        <v>74</v>
      </c>
      <c r="I15" s="2429" t="n">
        <v>68</v>
      </c>
      <c r="J15" s="2429" t="n">
        <v>4</v>
      </c>
      <c r="K15" s="2429" t="n">
        <v>88</v>
      </c>
      <c r="L15" s="2429" t="n">
        <v>67</v>
      </c>
      <c r="M15" s="2429" t="n">
        <v>36</v>
      </c>
      <c r="N15" s="2429">
        <f>SUM(N17:N24)</f>
        <v/>
      </c>
      <c r="O15" s="2429">
        <f>SUM(O17:O24)</f>
        <v/>
      </c>
      <c r="P15" s="2429">
        <f>SUM(P17:P24)</f>
        <v/>
      </c>
      <c r="Q15" s="2429">
        <f>SUM(Q17:Q24)</f>
        <v/>
      </c>
      <c r="R15" s="2429" t="n">
        <v>2</v>
      </c>
      <c r="S15" s="2429">
        <f>SUM(S17:S24)</f>
        <v/>
      </c>
      <c r="T15" s="2429">
        <f>SUM(T17:T24)</f>
        <v/>
      </c>
      <c r="U15" s="2429" t="n">
        <v>12</v>
      </c>
      <c r="V15" s="2429">
        <f>SUM(V17:V24)</f>
        <v/>
      </c>
      <c r="W15" s="2429">
        <f>SUM(W17:W24)</f>
        <v/>
      </c>
      <c r="X15" s="2429">
        <f>SUM(X17:X24)</f>
        <v/>
      </c>
      <c r="Y15" s="2429">
        <f>SUM(Y17:Y24)</f>
        <v/>
      </c>
      <c r="Z15" s="2429" t="n">
        <v>2</v>
      </c>
      <c r="AA15" s="2429">
        <f>SUM(AA17:AA24)</f>
        <v/>
      </c>
      <c r="AB15" s="2429" t="n">
        <v>110</v>
      </c>
      <c r="AC15" s="2429">
        <f>SUM(AC17:AC24)</f>
        <v/>
      </c>
      <c r="AD15" s="2429">
        <f>SUM(AD17:AD24)</f>
        <v/>
      </c>
      <c r="AE15" s="2429">
        <f>SUM(AE17:AE24)</f>
        <v/>
      </c>
      <c r="AF15" s="2429">
        <f>SUM(AF17:AF24)</f>
        <v/>
      </c>
      <c r="AG15" s="2429">
        <f>SUM(AG17:AG24)</f>
        <v/>
      </c>
      <c r="AH15" s="774" t="n">
        <v>2023</v>
      </c>
    </row>
    <row r="16" ht="27" customFormat="1" customHeight="1" s="780">
      <c r="A16" s="778" t="n">
        <v>2024</v>
      </c>
      <c r="B16" s="2430">
        <f>SUM(B18:B25)</f>
        <v/>
      </c>
      <c r="C16" s="2430">
        <f>SUM(C18:C25)</f>
        <v/>
      </c>
      <c r="D16" s="2430">
        <f>SUM(D18:D25)</f>
        <v/>
      </c>
      <c r="E16" s="2430">
        <f>SUM(E18:E25)</f>
        <v/>
      </c>
      <c r="F16" s="2430">
        <f>SUM(F18:F25)</f>
        <v/>
      </c>
      <c r="G16" s="2430">
        <f>SUM(G18:G25)</f>
        <v/>
      </c>
      <c r="H16" s="2430">
        <f>SUM(H18:H25)</f>
        <v/>
      </c>
      <c r="I16" s="2430">
        <f>SUM(I18:I25)</f>
        <v/>
      </c>
      <c r="J16" s="2430">
        <f>SUM(J18:J25)</f>
        <v/>
      </c>
      <c r="K16" s="2430">
        <f>SUM(K18:K25)</f>
        <v/>
      </c>
      <c r="L16" s="2430">
        <f>SUM(L18:L25)</f>
        <v/>
      </c>
      <c r="M16" s="2430">
        <f>SUM(M18:M25)</f>
        <v/>
      </c>
      <c r="N16" s="2430">
        <f>SUM(N18:N25)</f>
        <v/>
      </c>
      <c r="O16" s="2430">
        <f>SUM(O18:O25)</f>
        <v/>
      </c>
      <c r="P16" s="2430">
        <f>SUM(P18:P25)</f>
        <v/>
      </c>
      <c r="Q16" s="2430">
        <f>SUM(Q18:Q25)</f>
        <v/>
      </c>
      <c r="R16" s="2430">
        <f>SUM(R18:R25)</f>
        <v/>
      </c>
      <c r="S16" s="2430">
        <f>SUM(S18:S25)</f>
        <v/>
      </c>
      <c r="T16" s="2430">
        <f>SUM(T18:T25)</f>
        <v/>
      </c>
      <c r="U16" s="2430">
        <f>SUM(U18:U25)</f>
        <v/>
      </c>
      <c r="V16" s="2430">
        <f>SUM(V18:V25)</f>
        <v/>
      </c>
      <c r="W16" s="2430">
        <f>SUM(W18:W25)</f>
        <v/>
      </c>
      <c r="X16" s="2430">
        <f>SUM(X18:X25)</f>
        <v/>
      </c>
      <c r="Y16" s="2430">
        <f>SUM(Y18:Y25)</f>
        <v/>
      </c>
      <c r="Z16" s="2430">
        <f>SUM(Z18:Z25)</f>
        <v/>
      </c>
      <c r="AA16" s="2430">
        <f>SUM(AA18:AA25)</f>
        <v/>
      </c>
      <c r="AB16" s="2430">
        <f>SUM(AB18:AB25)</f>
        <v/>
      </c>
      <c r="AC16" s="2430">
        <f>SUM(AC18:AC25)</f>
        <v/>
      </c>
      <c r="AD16" s="2430">
        <f>SUM(AD18:AD25)</f>
        <v/>
      </c>
      <c r="AE16" s="2430">
        <f>SUM(AE18:AE25)</f>
        <v/>
      </c>
      <c r="AF16" s="2430">
        <f>SUM(AF18:AF25)</f>
        <v/>
      </c>
      <c r="AG16" s="2430">
        <f>SUM(AG18:AG25)</f>
        <v/>
      </c>
      <c r="AH16" s="779" t="n">
        <v>2024</v>
      </c>
    </row>
    <row r="17" ht="27" customFormat="1" customHeight="1" s="34">
      <c r="A17" s="234" t="n"/>
      <c r="B17" s="2430" t="n"/>
      <c r="AH17" s="770" t="n"/>
    </row>
    <row r="18" ht="27" customFormat="1" customHeight="1" s="446">
      <c r="A18" s="622" t="inlineStr">
        <is>
          <t>대가야읍</t>
        </is>
      </c>
      <c r="B18" s="2369" t="n">
        <v>5</v>
      </c>
      <c r="C18" s="2369" t="n"/>
      <c r="D18" s="2369" t="n"/>
      <c r="E18" s="2369" t="n">
        <v>57</v>
      </c>
      <c r="F18" s="2369" t="n">
        <v>3</v>
      </c>
      <c r="G18" s="2369" t="n"/>
      <c r="H18" s="2369" t="n">
        <v>30</v>
      </c>
      <c r="I18" s="2369" t="n">
        <v>52</v>
      </c>
      <c r="J18" s="2369" t="n">
        <v>2</v>
      </c>
      <c r="K18" s="2369" t="n"/>
      <c r="L18" s="2369" t="n"/>
      <c r="M18" s="2369" t="n">
        <v>5</v>
      </c>
      <c r="N18" s="2369" t="n"/>
      <c r="O18" s="2369" t="n"/>
      <c r="P18" s="2369" t="n"/>
      <c r="Q18" s="2369" t="n"/>
      <c r="R18" s="2369" t="n">
        <v>1</v>
      </c>
      <c r="S18" s="2369" t="n"/>
      <c r="T18" s="2369" t="n"/>
      <c r="U18" s="2369" t="n">
        <v>2</v>
      </c>
      <c r="V18" s="2369" t="n"/>
      <c r="W18" s="2369" t="n"/>
      <c r="X18" s="2369" t="n"/>
      <c r="Y18" s="2369" t="n"/>
      <c r="Z18" s="2369" t="n">
        <v>1</v>
      </c>
      <c r="AA18" s="2369" t="n"/>
      <c r="AB18" s="2369" t="n"/>
      <c r="AC18" s="2369" t="n">
        <v>1</v>
      </c>
      <c r="AD18" s="2369" t="n"/>
      <c r="AE18" s="2369" t="n"/>
      <c r="AF18" s="2369" t="n"/>
      <c r="AG18" s="2082" t="n"/>
      <c r="AH18" s="623" t="inlineStr">
        <is>
          <t>Daegaya-eup</t>
        </is>
      </c>
    </row>
    <row r="19" ht="27" customFormat="1" customHeight="1" s="446">
      <c r="A19" s="622" t="inlineStr">
        <is>
          <t>덕곡면</t>
        </is>
      </c>
      <c r="B19" s="2369" t="n"/>
      <c r="C19" s="2369" t="n"/>
      <c r="D19" s="2369" t="n"/>
      <c r="E19" s="2369" t="n"/>
      <c r="F19" s="2369" t="n"/>
      <c r="G19" s="2369" t="n"/>
      <c r="H19" s="2369" t="n"/>
      <c r="I19" s="2369" t="n"/>
      <c r="J19" s="2369" t="n"/>
      <c r="K19" s="2369" t="n"/>
      <c r="L19" s="2369" t="n"/>
      <c r="M19" s="2369" t="n"/>
      <c r="N19" s="2369" t="n"/>
      <c r="O19" s="2369" t="n"/>
      <c r="P19" s="2369" t="n"/>
      <c r="Q19" s="2369" t="n"/>
      <c r="R19" s="2369" t="n"/>
      <c r="S19" s="2369" t="n"/>
      <c r="T19" s="2369" t="n"/>
      <c r="U19" s="2369" t="n"/>
      <c r="V19" s="2369" t="n"/>
      <c r="W19" s="2369" t="n"/>
      <c r="X19" s="2369" t="n"/>
      <c r="Y19" s="2369" t="n"/>
      <c r="Z19" s="2369" t="n"/>
      <c r="AA19" s="2369" t="n"/>
      <c r="AB19" s="2369" t="n"/>
      <c r="AC19" s="2369" t="n"/>
      <c r="AD19" s="2369" t="n"/>
      <c r="AE19" s="2369" t="n"/>
      <c r="AF19" s="2369" t="n"/>
      <c r="AG19" s="2082" t="n"/>
      <c r="AH19" s="623" t="inlineStr">
        <is>
          <t>Deokgok-myeon</t>
        </is>
      </c>
    </row>
    <row r="20" ht="27" customFormat="1" customHeight="1" s="446">
      <c r="A20" s="622" t="inlineStr">
        <is>
          <t>운수면</t>
        </is>
      </c>
      <c r="B20" s="2369" t="n">
        <v>1</v>
      </c>
      <c r="C20" s="2369" t="n"/>
      <c r="D20" s="2369" t="n"/>
      <c r="E20" s="2369" t="n">
        <v>8</v>
      </c>
      <c r="F20" s="2369" t="n">
        <v>1</v>
      </c>
      <c r="G20" s="2369" t="n"/>
      <c r="H20" s="2369" t="n">
        <v>8</v>
      </c>
      <c r="I20" s="2369" t="n">
        <v>8</v>
      </c>
      <c r="J20" s="2369" t="n"/>
      <c r="K20" s="2369" t="n"/>
      <c r="L20" s="2369" t="n"/>
      <c r="M20" s="2369" t="n"/>
      <c r="N20" s="2369" t="n"/>
      <c r="O20" s="2369" t="n"/>
      <c r="P20" s="2369" t="n"/>
      <c r="Q20" s="2369" t="n"/>
      <c r="R20" s="2369" t="n">
        <v>1</v>
      </c>
      <c r="S20" s="2369" t="n"/>
      <c r="T20" s="2369" t="n"/>
      <c r="U20" s="2369" t="n">
        <v>3</v>
      </c>
      <c r="V20" s="2369" t="n"/>
      <c r="W20" s="2369" t="n"/>
      <c r="X20" s="2369" t="n"/>
      <c r="Y20" s="2369" t="n"/>
      <c r="Z20" s="2369" t="n"/>
      <c r="AA20" s="2369" t="n"/>
      <c r="AB20" s="2369" t="n"/>
      <c r="AC20" s="2369" t="n"/>
      <c r="AD20" s="2369" t="n"/>
      <c r="AE20" s="2369" t="n"/>
      <c r="AF20" s="2369" t="n"/>
      <c r="AG20" s="2082" t="n"/>
      <c r="AH20" s="623" t="inlineStr">
        <is>
          <t>Unsu-myeon</t>
        </is>
      </c>
    </row>
    <row r="21" ht="27" customFormat="1" customHeight="1" s="446">
      <c r="A21" s="622" t="inlineStr">
        <is>
          <t>성산면</t>
        </is>
      </c>
      <c r="B21" s="2369" t="n">
        <v>1</v>
      </c>
      <c r="C21" s="2369" t="n"/>
      <c r="D21" s="2369" t="n"/>
      <c r="E21" s="2369" t="n">
        <v>30</v>
      </c>
      <c r="F21" s="2369" t="n">
        <v>1</v>
      </c>
      <c r="G21" s="2369" t="n"/>
      <c r="H21" s="2369" t="n">
        <v>43</v>
      </c>
      <c r="I21" s="2369" t="n">
        <v>30</v>
      </c>
      <c r="J21" s="2369" t="n"/>
      <c r="K21" s="2369" t="n"/>
      <c r="L21" s="2369" t="n"/>
      <c r="M21" s="2369" t="n"/>
      <c r="N21" s="2369" t="n"/>
      <c r="O21" s="2369" t="n"/>
      <c r="P21" s="2369" t="n"/>
      <c r="Q21" s="2369" t="n"/>
      <c r="R21" s="2369" t="n"/>
      <c r="S21" s="2369" t="n"/>
      <c r="T21" s="2369" t="n"/>
      <c r="U21" s="2369" t="n"/>
      <c r="V21" s="2369" t="n"/>
      <c r="W21" s="2369" t="n"/>
      <c r="X21" s="2369" t="n"/>
      <c r="Y21" s="2369" t="n"/>
      <c r="Z21" s="2369" t="n"/>
      <c r="AA21" s="2369" t="n"/>
      <c r="AB21" s="2369" t="n"/>
      <c r="AC21" s="2369" t="n"/>
      <c r="AD21" s="2369" t="n"/>
      <c r="AE21" s="2369" t="n"/>
      <c r="AF21" s="2369" t="n"/>
      <c r="AG21" s="2082" t="n"/>
      <c r="AH21" s="623" t="inlineStr">
        <is>
          <t>Seongsan-myeon</t>
        </is>
      </c>
    </row>
    <row r="22" ht="27" customFormat="1" customHeight="1" s="446">
      <c r="A22" s="622" t="inlineStr">
        <is>
          <t>다산면</t>
        </is>
      </c>
      <c r="B22" s="2369" t="n">
        <v>2</v>
      </c>
      <c r="C22" s="2369" t="n"/>
      <c r="D22" s="2369" t="n"/>
      <c r="E22" s="2369" t="n">
        <v>32</v>
      </c>
      <c r="F22" s="2369" t="n">
        <v>2</v>
      </c>
      <c r="G22" s="2369" t="n"/>
      <c r="H22" s="2369" t="n">
        <v>17</v>
      </c>
      <c r="I22" s="2369" t="n">
        <v>32</v>
      </c>
      <c r="J22" s="2369" t="n">
        <v>2</v>
      </c>
      <c r="K22" s="2369" t="n">
        <v>42</v>
      </c>
      <c r="L22" s="2369" t="n">
        <v>30</v>
      </c>
      <c r="M22" s="2369" t="n">
        <v>20</v>
      </c>
      <c r="N22" s="2369" t="n"/>
      <c r="O22" s="2369" t="n"/>
      <c r="P22" s="2369" t="n"/>
      <c r="Q22" s="2369" t="n"/>
      <c r="R22" s="2369" t="n"/>
      <c r="S22" s="2369" t="n"/>
      <c r="T22" s="2369" t="n"/>
      <c r="U22" s="2369" t="n"/>
      <c r="V22" s="2369" t="n"/>
      <c r="W22" s="2369" t="n"/>
      <c r="X22" s="2369" t="n"/>
      <c r="Y22" s="2369" t="n"/>
      <c r="Z22" s="2369" t="n">
        <v>1</v>
      </c>
      <c r="AA22" s="2369" t="n"/>
      <c r="AB22" s="2369" t="n"/>
      <c r="AC22" s="2369" t="n">
        <v>1</v>
      </c>
      <c r="AD22" s="2369" t="n"/>
      <c r="AE22" s="2369" t="n"/>
      <c r="AF22" s="2369" t="n"/>
      <c r="AG22" s="2082" t="n"/>
      <c r="AH22" s="623" t="inlineStr">
        <is>
          <t>Dasan-myeon</t>
        </is>
      </c>
    </row>
    <row r="23" ht="27" customFormat="1" customHeight="1" s="446">
      <c r="A23" s="622" t="inlineStr">
        <is>
          <t>개진면</t>
        </is>
      </c>
      <c r="B23" s="2369" t="n"/>
      <c r="C23" s="2369" t="n"/>
      <c r="D23" s="2369" t="n"/>
      <c r="E23" s="2369" t="n"/>
      <c r="F23" s="2369" t="n"/>
      <c r="G23" s="2369" t="n"/>
      <c r="H23" s="2369" t="n"/>
      <c r="I23" s="2369" t="n"/>
      <c r="J23" s="2369" t="n"/>
      <c r="K23" s="2369" t="n"/>
      <c r="L23" s="2369" t="n"/>
      <c r="M23" s="2369" t="n"/>
      <c r="N23" s="2369" t="n"/>
      <c r="O23" s="2369" t="n"/>
      <c r="P23" s="2369" t="n"/>
      <c r="Q23" s="2369" t="n"/>
      <c r="R23" s="2369" t="n"/>
      <c r="S23" s="2369" t="n"/>
      <c r="T23" s="2369" t="n"/>
      <c r="U23" s="2369" t="n"/>
      <c r="V23" s="2369" t="n"/>
      <c r="W23" s="2369" t="n"/>
      <c r="X23" s="2369" t="n"/>
      <c r="Y23" s="2369" t="n"/>
      <c r="Z23" s="2369" t="n"/>
      <c r="AA23" s="2369" t="n"/>
      <c r="AB23" s="2369" t="n"/>
      <c r="AC23" s="2369" t="n"/>
      <c r="AD23" s="2369" t="n"/>
      <c r="AE23" s="2369" t="n"/>
      <c r="AF23" s="2369" t="n"/>
      <c r="AG23" s="2082" t="n"/>
      <c r="AH23" s="623" t="inlineStr">
        <is>
          <t>Gaejin-myeon</t>
        </is>
      </c>
    </row>
    <row r="24" ht="27" customFormat="1" customHeight="1" s="446">
      <c r="A24" s="622" t="inlineStr">
        <is>
          <t>우곡면</t>
        </is>
      </c>
      <c r="B24" s="2369" t="n"/>
      <c r="C24" s="2369" t="n"/>
      <c r="D24" s="2369" t="n"/>
      <c r="E24" s="2369" t="n"/>
      <c r="F24" s="2369" t="n"/>
      <c r="G24" s="2369" t="n"/>
      <c r="H24" s="2369" t="n"/>
      <c r="I24" s="2369" t="n"/>
      <c r="J24" s="2369" t="n"/>
      <c r="K24" s="2369" t="n"/>
      <c r="L24" s="2369" t="n"/>
      <c r="M24" s="2369" t="n"/>
      <c r="N24" s="2369" t="n"/>
      <c r="O24" s="2369" t="n"/>
      <c r="P24" s="2369" t="n"/>
      <c r="Q24" s="2369" t="n"/>
      <c r="R24" s="2369" t="n"/>
      <c r="S24" s="2369" t="n"/>
      <c r="T24" s="2369" t="n"/>
      <c r="U24" s="2369" t="n"/>
      <c r="V24" s="2369" t="n"/>
      <c r="W24" s="2369" t="n"/>
      <c r="X24" s="2369" t="n"/>
      <c r="Y24" s="2369" t="n"/>
      <c r="Z24" s="2369" t="n"/>
      <c r="AA24" s="2369" t="n"/>
      <c r="AB24" s="2369" t="n"/>
      <c r="AC24" s="2369" t="n"/>
      <c r="AD24" s="2369" t="n"/>
      <c r="AE24" s="2369" t="n"/>
      <c r="AF24" s="2369" t="n"/>
      <c r="AG24" s="2082" t="n"/>
      <c r="AH24" s="623" t="inlineStr">
        <is>
          <t>Ugok-myeon</t>
        </is>
      </c>
    </row>
    <row r="25" ht="27" customFormat="1" customHeight="1" s="446" thickBot="1">
      <c r="A25" s="624" t="inlineStr">
        <is>
          <t>쌍림면</t>
        </is>
      </c>
      <c r="B25" s="2369" t="n"/>
      <c r="C25" s="2369" t="n"/>
      <c r="D25" s="2369" t="n"/>
      <c r="E25" s="2369" t="n"/>
      <c r="F25" s="2369" t="n"/>
      <c r="G25" s="2369" t="n"/>
      <c r="H25" s="2369" t="n"/>
      <c r="I25" s="2369" t="n"/>
      <c r="J25" s="2369" t="n"/>
      <c r="K25" s="2369" t="n"/>
      <c r="L25" s="2369" t="n"/>
      <c r="M25" s="2369" t="n"/>
      <c r="N25" s="2369" t="n"/>
      <c r="O25" s="2369" t="n"/>
      <c r="P25" s="2369" t="n"/>
      <c r="Q25" s="2369" t="n"/>
      <c r="R25" s="2369" t="n"/>
      <c r="S25" s="2369" t="n"/>
      <c r="T25" s="2369" t="n"/>
      <c r="U25" s="2369" t="n"/>
      <c r="V25" s="2369" t="n"/>
      <c r="W25" s="2369" t="n"/>
      <c r="X25" s="2369" t="n"/>
      <c r="Y25" s="2369" t="n"/>
      <c r="Z25" s="2369" t="n"/>
      <c r="AA25" s="2369" t="n"/>
      <c r="AB25" s="2369" t="n"/>
      <c r="AC25" s="2369" t="n"/>
      <c r="AD25" s="2369" t="n"/>
      <c r="AE25" s="2369" t="n"/>
      <c r="AF25" s="2369" t="n"/>
      <c r="AG25" s="2082" t="n"/>
      <c r="AH25" s="625" t="inlineStr">
        <is>
          <t>Ssangnim-myeon</t>
        </is>
      </c>
    </row>
    <row r="26" ht="15" customFormat="1" customHeight="1" s="34">
      <c r="A26" s="1832" t="inlineStr">
        <is>
          <t>자료 : 주민복지과</t>
        </is>
      </c>
      <c r="B26" s="2181" t="n"/>
      <c r="C26" s="158" t="n"/>
      <c r="D26" s="158" t="n"/>
      <c r="E26" s="158" t="n"/>
      <c r="F26" s="158" t="n"/>
      <c r="G26" s="158" t="n"/>
      <c r="H26" s="158" t="n"/>
      <c r="I26" s="158" t="n"/>
      <c r="J26" s="158" t="n"/>
      <c r="K26" s="158" t="n"/>
      <c r="L26" s="158" t="n"/>
      <c r="M26" s="158" t="n"/>
      <c r="N26" s="158" t="n"/>
      <c r="O26" s="158" t="n"/>
      <c r="P26" s="158" t="n"/>
      <c r="Q26" s="158" t="n"/>
      <c r="R26" s="158" t="n"/>
      <c r="S26" s="158" t="n"/>
      <c r="T26" s="158" t="n"/>
      <c r="U26" s="158" t="n"/>
      <c r="V26" s="158" t="n"/>
      <c r="W26" s="158" t="n"/>
      <c r="X26" s="158" t="n"/>
      <c r="Y26" s="158" t="n"/>
      <c r="Z26" s="158" t="n"/>
      <c r="AA26" s="158" t="n"/>
      <c r="AB26" s="158" t="n"/>
      <c r="AC26" s="158" t="n"/>
      <c r="AD26" s="158" t="n"/>
      <c r="AE26" s="158" t="n"/>
      <c r="AF26" s="158" t="n"/>
      <c r="AG26" s="158" t="n"/>
    </row>
    <row r="27" ht="20.1" customFormat="1" customHeight="1" s="34">
      <c r="A27" s="34" t="inlineStr">
        <is>
          <t>주)2021년부터 방문간호서비스, 복지용구지원서비스 추가, 항목명 수정</t>
        </is>
      </c>
      <c r="B27" s="34" t="n"/>
      <c r="C27" s="34" t="n"/>
      <c r="D27" s="34" t="n"/>
      <c r="E27" s="34" t="n"/>
      <c r="F27" s="34" t="n"/>
      <c r="G27" s="34" t="n"/>
      <c r="H27" s="34" t="n"/>
      <c r="I27" s="34" t="n"/>
      <c r="J27" s="34" t="n"/>
      <c r="K27" s="34" t="n"/>
      <c r="L27" s="34" t="n"/>
      <c r="M27" s="34" t="n"/>
      <c r="N27" s="34" t="n"/>
      <c r="O27" s="34" t="n"/>
      <c r="P27" s="34" t="n"/>
      <c r="Q27" s="34" t="n"/>
      <c r="R27" s="34" t="n"/>
      <c r="S27" s="34" t="n"/>
      <c r="T27" s="34" t="n"/>
      <c r="U27" s="34" t="n"/>
      <c r="V27" s="34" t="n"/>
      <c r="W27" s="34" t="n"/>
      <c r="X27" s="34" t="n"/>
      <c r="Y27" s="34" t="n"/>
      <c r="Z27" s="34" t="n"/>
      <c r="AA27" s="34" t="n"/>
      <c r="AB27" s="34" t="n"/>
      <c r="AC27" s="34" t="n"/>
      <c r="AD27" s="34" t="n"/>
      <c r="AE27" s="34" t="n"/>
      <c r="AF27" s="34" t="n"/>
      <c r="AG27" s="34" t="n"/>
      <c r="AH27" s="34" t="n"/>
    </row>
    <row r="28" ht="20.1" customFormat="1" customHeight="1" s="34">
      <c r="A28" s="34" t="n"/>
      <c r="AH28" s="34" t="n"/>
    </row>
    <row r="29" ht="20.1" customFormat="1" customHeight="1" s="34">
      <c r="A29" s="34" t="n"/>
      <c r="AH29" s="34" t="n"/>
    </row>
  </sheetData>
  <mergeCells count="53">
    <mergeCell ref="A3:AH3"/>
    <mergeCell ref="S9:S11"/>
    <mergeCell ref="M7:M11"/>
    <mergeCell ref="AA7:AB8"/>
    <mergeCell ref="B6:E6"/>
    <mergeCell ref="Y7:Y11"/>
    <mergeCell ref="AG7:AG11"/>
    <mergeCell ref="J7:J11"/>
    <mergeCell ref="N6:Q6"/>
    <mergeCell ref="AD7:AD11"/>
    <mergeCell ref="V7:V11"/>
    <mergeCell ref="W9:W11"/>
    <mergeCell ref="E7:E11"/>
    <mergeCell ref="L9:L11"/>
    <mergeCell ref="D9:D11"/>
    <mergeCell ref="A4:AH4"/>
    <mergeCell ref="AE9:AE11"/>
    <mergeCell ref="X9:X11"/>
    <mergeCell ref="G9:G11"/>
    <mergeCell ref="K7:L8"/>
    <mergeCell ref="C7:D8"/>
    <mergeCell ref="O7:P8"/>
    <mergeCell ref="Z6:AC6"/>
    <mergeCell ref="A6:A11"/>
    <mergeCell ref="Q7:Q11"/>
    <mergeCell ref="B7:B11"/>
    <mergeCell ref="K9:K11"/>
    <mergeCell ref="F6:I6"/>
    <mergeCell ref="A26:B26"/>
    <mergeCell ref="O9:O11"/>
    <mergeCell ref="N7:N11"/>
    <mergeCell ref="AE7:AF8"/>
    <mergeCell ref="AC7:AC11"/>
    <mergeCell ref="F7:F11"/>
    <mergeCell ref="AH6:AH11"/>
    <mergeCell ref="J6:M6"/>
    <mergeCell ref="R6:U6"/>
    <mergeCell ref="Z7:Z11"/>
    <mergeCell ref="P9:P11"/>
    <mergeCell ref="AA9:AA11"/>
    <mergeCell ref="I7:I11"/>
    <mergeCell ref="AD6:AG6"/>
    <mergeCell ref="H9:H11"/>
    <mergeCell ref="T9:T11"/>
    <mergeCell ref="G7:H8"/>
    <mergeCell ref="AB9:AB11"/>
    <mergeCell ref="R7:R11"/>
    <mergeCell ref="S7:T8"/>
    <mergeCell ref="V6:Y6"/>
    <mergeCell ref="W7:X8"/>
    <mergeCell ref="U7:U11"/>
    <mergeCell ref="C9:C11"/>
    <mergeCell ref="AF9:AF11"/>
  </mergeCells>
  <pageMargins left="0.58" right="0.65" top="1" bottom="1" header="0.5" footer="0.5"/>
  <pageSetup orientation="portrait" paperSize="9" scale="34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N20"/>
  <sheetViews>
    <sheetView showGridLines="0" view="pageBreakPreview" zoomScaleNormal="100" workbookViewId="0">
      <selection activeCell="P16" sqref="P16"/>
    </sheetView>
  </sheetViews>
  <sheetFormatPr baseColWidth="8" defaultRowHeight="12"/>
  <cols>
    <col width="6.77734375" customWidth="1" style="320" min="1" max="14"/>
    <col width="8.88671875" customWidth="1" style="320" min="15" max="16384"/>
  </cols>
  <sheetData>
    <row r="1" ht="15" customFormat="1" customHeight="1" s="34">
      <c r="A1" s="34" t="inlineStr">
        <is>
          <t>ⅩⅡ. 보건 및 사회보장</t>
        </is>
      </c>
      <c r="N1" s="1502" t="inlineStr">
        <is>
          <t>ⅩⅡ. Health and Social Security</t>
        </is>
      </c>
    </row>
    <row r="2" ht="15" customFormat="1" customHeight="1" s="34">
      <c r="N2" s="1502" t="n"/>
    </row>
    <row r="3" ht="24.95" customFormat="1" customHeight="1" s="317">
      <c r="A3" s="1397" t="inlineStr">
        <is>
          <t>29. 국민기초생활보장 수급자</t>
        </is>
      </c>
    </row>
    <row r="4" ht="24.95" customFormat="1" customHeight="1" s="317">
      <c r="A4" s="1397" t="inlineStr">
        <is>
          <t>29. Recipients of National Basic Livelihood Security Benefit</t>
        </is>
      </c>
    </row>
    <row r="5" ht="15" customHeight="1" thickBot="1">
      <c r="A5" s="34" t="inlineStr">
        <is>
          <t>단위 : 가구수, 개, 명</t>
        </is>
      </c>
      <c r="B5" s="34" t="n"/>
      <c r="C5" s="34" t="n"/>
      <c r="D5" s="34" t="n"/>
      <c r="E5" s="34" t="n"/>
      <c r="F5" s="34" t="n"/>
      <c r="G5" s="34" t="n"/>
      <c r="H5" s="34" t="n"/>
      <c r="I5" s="34" t="n"/>
      <c r="K5" s="34" t="n"/>
      <c r="L5" s="34" t="n"/>
      <c r="M5" s="34" t="n"/>
      <c r="N5" s="1502" t="inlineStr">
        <is>
          <t>Unit : household, number, person</t>
        </is>
      </c>
    </row>
    <row r="6" ht="18" customHeight="1">
      <c r="A6" s="2289" t="inlineStr">
        <is>
          <t>연 별</t>
        </is>
      </c>
      <c r="B6" s="1651" t="inlineStr">
        <is>
          <t>총 수급자
Total recipients</t>
        </is>
      </c>
      <c r="C6" s="2181" t="n"/>
      <c r="D6" s="2181" t="n"/>
      <c r="E6" s="2056" t="n"/>
      <c r="F6" s="1156" t="inlineStr">
        <is>
          <t>일반수급자
General recipients</t>
        </is>
      </c>
      <c r="G6" s="2181" t="n"/>
      <c r="H6" s="2181" t="n"/>
      <c r="I6" s="2181" t="n"/>
      <c r="J6" s="1156" t="inlineStr">
        <is>
          <t>시설수급자
Institutionalized
Recipients</t>
        </is>
      </c>
      <c r="K6" s="2181" t="n"/>
      <c r="L6" s="2181" t="n"/>
      <c r="M6" s="2181" t="n"/>
      <c r="N6" s="2431" t="inlineStr">
        <is>
          <t>Year</t>
        </is>
      </c>
    </row>
    <row r="7" ht="18" customHeight="1">
      <c r="A7" s="2060" t="n"/>
      <c r="B7" s="2072" t="n"/>
      <c r="C7" s="2061" t="n"/>
      <c r="D7" s="2061" t="n"/>
      <c r="E7" s="2062" t="n"/>
      <c r="F7" s="2063" t="n"/>
      <c r="G7" s="2061" t="n"/>
      <c r="H7" s="2061" t="n"/>
      <c r="I7" s="2061" t="n"/>
      <c r="J7" s="2063" t="n"/>
      <c r="K7" s="2061" t="n"/>
      <c r="L7" s="2061" t="n"/>
      <c r="M7" s="2061" t="n"/>
      <c r="N7" s="2066" t="n"/>
    </row>
    <row r="8" ht="37.5" customHeight="1">
      <c r="A8" s="2060" t="n"/>
      <c r="B8" s="1478" t="inlineStr">
        <is>
          <t>가 구
No. of House-
holds</t>
        </is>
      </c>
      <c r="C8" s="1474" t="inlineStr">
        <is>
          <t>인 원
No. of Persons</t>
        </is>
      </c>
      <c r="D8" s="2117" t="n"/>
      <c r="E8" s="2118" t="n"/>
      <c r="F8" s="1480" t="inlineStr">
        <is>
          <t>가 구
No. of house-holds</t>
        </is>
      </c>
      <c r="G8" s="1663" t="inlineStr">
        <is>
          <t>인 원
No. of Persons</t>
        </is>
      </c>
      <c r="H8" s="2061" t="n"/>
      <c r="I8" s="2061" t="n"/>
      <c r="J8" s="1660" t="inlineStr">
        <is>
          <t>가 구
No. of house-holds</t>
        </is>
      </c>
      <c r="K8" s="1663" t="inlineStr">
        <is>
          <t>인 원
No. of Persons</t>
        </is>
      </c>
      <c r="L8" s="2061" t="n"/>
      <c r="M8" s="2061" t="n"/>
      <c r="N8" s="2066" t="n"/>
    </row>
    <row r="9" ht="14.25" customHeight="1">
      <c r="A9" s="2060" t="n"/>
      <c r="B9" s="2119" t="n"/>
      <c r="C9" s="1662" t="inlineStr">
        <is>
          <t>계
Sud-total</t>
        </is>
      </c>
      <c r="D9" s="1480" t="inlineStr">
        <is>
          <t>남
Male</t>
        </is>
      </c>
      <c r="E9" s="1480" t="inlineStr">
        <is>
          <t>여
Female</t>
        </is>
      </c>
      <c r="F9" s="2064" t="n"/>
      <c r="G9" s="1661" t="inlineStr">
        <is>
          <t>계
Sud-total</t>
        </is>
      </c>
      <c r="H9" s="1480" t="inlineStr">
        <is>
          <t>남
Male</t>
        </is>
      </c>
      <c r="I9" s="1480" t="inlineStr">
        <is>
          <t>여
Female</t>
        </is>
      </c>
      <c r="J9" s="2064" t="n"/>
      <c r="K9" s="1661" t="inlineStr">
        <is>
          <t>계
Sud-total</t>
        </is>
      </c>
      <c r="L9" s="1480" t="inlineStr">
        <is>
          <t>남
Male</t>
        </is>
      </c>
      <c r="M9" s="1480" t="inlineStr">
        <is>
          <t>여
Female</t>
        </is>
      </c>
      <c r="N9" s="2066" t="n"/>
    </row>
    <row r="10" ht="14.25" customHeight="1">
      <c r="A10" s="2060" t="n"/>
      <c r="B10" s="2119" t="n"/>
      <c r="C10" s="2086" t="n"/>
      <c r="D10" s="2064" t="n"/>
      <c r="E10" s="2064" t="n"/>
      <c r="F10" s="2064" t="n"/>
      <c r="G10" s="2086" t="n"/>
      <c r="H10" s="2064" t="n"/>
      <c r="I10" s="2064" t="n"/>
      <c r="J10" s="2064" t="n"/>
      <c r="K10" s="2086" t="n"/>
      <c r="L10" s="2064" t="n"/>
      <c r="M10" s="2064" t="n"/>
      <c r="N10" s="2066" t="n"/>
    </row>
    <row r="11" ht="14.25" customHeight="1">
      <c r="A11" s="2060" t="n"/>
      <c r="B11" s="2119" t="n"/>
      <c r="C11" s="2086" t="n"/>
      <c r="D11" s="2064" t="n"/>
      <c r="E11" s="2064" t="n"/>
      <c r="F11" s="2064" t="n"/>
      <c r="G11" s="2086" t="n"/>
      <c r="H11" s="2064" t="n"/>
      <c r="I11" s="2064" t="n"/>
      <c r="J11" s="2064" t="n"/>
      <c r="K11" s="2086" t="n"/>
      <c r="L11" s="2064" t="n"/>
      <c r="M11" s="2064" t="n"/>
      <c r="N11" s="2066" t="n"/>
    </row>
    <row r="12" ht="14.25" customHeight="1">
      <c r="A12" s="2068" t="n"/>
      <c r="B12" s="2165" t="n"/>
      <c r="C12" s="2103" t="n"/>
      <c r="D12" s="2070" t="n"/>
      <c r="E12" s="2070" t="n"/>
      <c r="F12" s="2070" t="n"/>
      <c r="G12" s="2062" t="n"/>
      <c r="H12" s="2070" t="n"/>
      <c r="I12" s="2070" t="n"/>
      <c r="J12" s="2070" t="n"/>
      <c r="K12" s="2062" t="n"/>
      <c r="L12" s="2070" t="n"/>
      <c r="M12" s="2070" t="n"/>
      <c r="N12" s="2144" t="n"/>
    </row>
    <row r="13" ht="53.25" customFormat="1" customHeight="1" s="320">
      <c r="A13" s="626" t="n">
        <v>2020</v>
      </c>
      <c r="B13" s="2080" t="n">
        <v>1247</v>
      </c>
      <c r="C13" s="2075">
        <f>SUM(D13:E13)</f>
        <v/>
      </c>
      <c r="D13" s="2075" t="n">
        <v>880</v>
      </c>
      <c r="E13" s="2075" t="n">
        <v>1063</v>
      </c>
      <c r="F13" s="2075" t="n">
        <v>1234</v>
      </c>
      <c r="G13" s="2075" t="n">
        <v>1661</v>
      </c>
      <c r="H13" s="2075" t="n">
        <v>735</v>
      </c>
      <c r="I13" s="2075" t="n">
        <v>926</v>
      </c>
      <c r="J13" s="2240" t="n">
        <v>268</v>
      </c>
      <c r="K13" s="2075" t="n">
        <v>268</v>
      </c>
      <c r="L13" s="2075" t="n"/>
      <c r="M13" s="2075" t="n"/>
      <c r="N13" s="47" t="n">
        <v>2020</v>
      </c>
    </row>
    <row r="14" ht="53.25" customFormat="1" customHeight="1" s="320">
      <c r="A14" s="626" t="n">
        <v>2021</v>
      </c>
      <c r="B14" s="2080">
        <f>SUM(F14,J14)</f>
        <v/>
      </c>
      <c r="C14" s="2080">
        <f>SUM(G14,K14)</f>
        <v/>
      </c>
      <c r="D14" s="2150" t="n">
        <v>946</v>
      </c>
      <c r="E14" s="2150" t="n">
        <v>1193</v>
      </c>
      <c r="F14" s="2150" t="n">
        <v>1413</v>
      </c>
      <c r="G14" s="2150">
        <f>SUM(H14:I14)</f>
        <v/>
      </c>
      <c r="H14" s="2150" t="n">
        <v>808</v>
      </c>
      <c r="I14" s="2150" t="n">
        <v>1061</v>
      </c>
      <c r="J14" s="2256" t="n">
        <v>270</v>
      </c>
      <c r="K14" s="2150" t="n">
        <v>270</v>
      </c>
      <c r="L14" s="2150" t="n">
        <v>138</v>
      </c>
      <c r="M14" s="2432" t="n">
        <v>132</v>
      </c>
      <c r="N14" s="627" t="n">
        <v>2021</v>
      </c>
    </row>
    <row r="15" ht="53.25" customFormat="1" customHeight="1" s="960">
      <c r="A15" s="551" t="n">
        <v>2022</v>
      </c>
      <c r="B15" s="2089" t="n">
        <v>1680</v>
      </c>
      <c r="C15" s="2089" t="n">
        <v>2165</v>
      </c>
      <c r="D15" s="2150" t="n">
        <v>940</v>
      </c>
      <c r="E15" s="2150" t="n">
        <v>1225</v>
      </c>
      <c r="F15" s="2150" t="n">
        <v>1420</v>
      </c>
      <c r="G15" s="2150" t="n">
        <v>1905</v>
      </c>
      <c r="H15" s="2150" t="n">
        <v>811</v>
      </c>
      <c r="I15" s="2150" t="n">
        <v>1094</v>
      </c>
      <c r="J15" s="2256" t="n">
        <v>260</v>
      </c>
      <c r="K15" s="2150" t="n">
        <v>260</v>
      </c>
      <c r="L15" s="2150" t="n">
        <v>129</v>
      </c>
      <c r="M15" s="2150" t="n">
        <v>131</v>
      </c>
      <c r="N15" s="552" t="n">
        <v>2022</v>
      </c>
    </row>
    <row r="16" ht="53.25" customFormat="1" customHeight="1" s="960">
      <c r="A16" s="847" t="n">
        <v>2023</v>
      </c>
      <c r="B16" s="2152" t="n">
        <v>1775</v>
      </c>
      <c r="C16" s="2152" t="n">
        <v>2283</v>
      </c>
      <c r="D16" s="2335" t="n">
        <v>999</v>
      </c>
      <c r="E16" s="2335" t="n">
        <v>1284</v>
      </c>
      <c r="F16" s="2335" t="n">
        <v>1511</v>
      </c>
      <c r="G16" s="2335" t="n">
        <v>2019</v>
      </c>
      <c r="H16" s="2335" t="n">
        <v>873</v>
      </c>
      <c r="I16" s="2335" t="n">
        <v>1146</v>
      </c>
      <c r="J16" s="2433" t="n">
        <v>264</v>
      </c>
      <c r="K16" s="2335" t="n">
        <v>264</v>
      </c>
      <c r="L16" s="2335" t="n">
        <v>126</v>
      </c>
      <c r="M16" s="2335" t="n">
        <v>138</v>
      </c>
      <c r="N16" s="848" t="n">
        <v>2023</v>
      </c>
    </row>
    <row r="17" ht="53.25" customFormat="1" customHeight="1" s="445" thickBot="1">
      <c r="A17" s="443" t="n">
        <v>2024</v>
      </c>
      <c r="B17" s="2156" t="n">
        <v>1920</v>
      </c>
      <c r="C17" s="2156" t="n">
        <v>2470</v>
      </c>
      <c r="D17" s="2158" t="n">
        <v>1065</v>
      </c>
      <c r="E17" s="2158" t="n">
        <v>1405</v>
      </c>
      <c r="F17" s="2158" t="n">
        <v>1661</v>
      </c>
      <c r="G17" s="2158" t="n">
        <v>2211</v>
      </c>
      <c r="H17" s="2158" t="n">
        <v>941</v>
      </c>
      <c r="I17" s="2158" t="n">
        <v>1270</v>
      </c>
      <c r="J17" s="2434" t="n">
        <v>259</v>
      </c>
      <c r="K17" s="2158" t="n">
        <v>259</v>
      </c>
      <c r="L17" s="2158" t="n">
        <v>124</v>
      </c>
      <c r="M17" s="2158" t="n">
        <v>135</v>
      </c>
      <c r="N17" s="444" t="n">
        <v>2024</v>
      </c>
    </row>
    <row r="18" ht="15" customFormat="1" customHeight="1" s="320">
      <c r="A18" s="158" t="inlineStr">
        <is>
          <t>자료 : 주민복지과</t>
        </is>
      </c>
      <c r="B18" s="158" t="n"/>
      <c r="C18" s="158" t="n"/>
      <c r="D18" s="1832" t="n"/>
      <c r="E18" s="158" t="n"/>
      <c r="F18" s="158" t="n"/>
      <c r="G18" s="158" t="n"/>
      <c r="H18" s="34" t="n"/>
      <c r="I18" s="34" t="n"/>
      <c r="K18" s="158" t="n"/>
      <c r="L18" s="34" t="n"/>
      <c r="M18" s="34" t="n"/>
    </row>
    <row r="19" ht="15" customFormat="1" customHeight="1" s="34">
      <c r="A19" s="1997" t="inlineStr">
        <is>
          <t>2013년 양식 변경, 총수급자"시설수" 삭제, 인원 남녀 구분, 일반수급자 인원 남녀 추가</t>
        </is>
      </c>
      <c r="I19" s="34" t="n"/>
      <c r="M19" s="34" t="n"/>
    </row>
    <row r="20" ht="16.5" customHeight="1">
      <c r="A20" s="320" t="inlineStr">
        <is>
          <t>2021년 양식 변경, 특례수급자 항목 전체 삭제, 시설수급자 인원 남녀 추가, 시설수급자 시설수→가구 변경</t>
        </is>
      </c>
    </row>
    <row r="21" ht="16.5" customHeight="1"/>
    <row r="22" ht="16.5" customHeight="1"/>
    <row r="23" ht="16.5" customHeight="1"/>
    <row r="24" ht="16.5" customHeight="1"/>
    <row r="25" ht="16.5" customHeight="1"/>
    <row r="26" ht="16.15" customHeight="1"/>
    <row r="27" ht="16.15" customHeight="1"/>
    <row r="28" ht="16.15" customHeight="1"/>
    <row r="29" ht="16.15" customHeight="1"/>
    <row r="30" ht="16.15" customHeight="1"/>
    <row r="31" ht="16.15" customHeight="1"/>
    <row r="32" ht="16.15" customHeight="1"/>
    <row r="33" ht="16.15" customHeight="1"/>
    <row r="34" ht="16.15" customHeight="1"/>
  </sheetData>
  <mergeCells count="23">
    <mergeCell ref="F6:I7"/>
    <mergeCell ref="M9:M12"/>
    <mergeCell ref="J6:M7"/>
    <mergeCell ref="H9:H12"/>
    <mergeCell ref="K8:M8"/>
    <mergeCell ref="C9:C12"/>
    <mergeCell ref="E9:E12"/>
    <mergeCell ref="C8:E8"/>
    <mergeCell ref="J8:J12"/>
    <mergeCell ref="N6:N12"/>
    <mergeCell ref="B6:E7"/>
    <mergeCell ref="A3:N3"/>
    <mergeCell ref="L9:L12"/>
    <mergeCell ref="D9:D12"/>
    <mergeCell ref="G9:G12"/>
    <mergeCell ref="A4:N4"/>
    <mergeCell ref="I9:I12"/>
    <mergeCell ref="B8:B12"/>
    <mergeCell ref="F8:F12"/>
    <mergeCell ref="G8:I8"/>
    <mergeCell ref="A19:H19"/>
    <mergeCell ref="A6:A12"/>
    <mergeCell ref="K9:K12"/>
  </mergeCells>
  <pageMargins left="0.67" right="0.73" top="0.82" bottom="0.83" header="0.5118110236220472" footer="0.5118110236220472"/>
  <pageSetup orientation="portrait" paperSize="9" scale="80" horizontalDpi="300" verticalDpi="300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P26"/>
  <sheetViews>
    <sheetView showGridLines="0" view="pageBreakPreview" zoomScaleNormal="100" zoomScaleSheetLayoutView="100" workbookViewId="0">
      <selection activeCell="P16" sqref="P16"/>
    </sheetView>
  </sheetViews>
  <sheetFormatPr baseColWidth="8" defaultColWidth="8.77734375" defaultRowHeight="13.5"/>
  <cols>
    <col width="6.77734375" customWidth="1" style="466" min="1" max="1"/>
    <col width="8.77734375" customWidth="1" style="466" min="2" max="10"/>
    <col width="11.77734375" customWidth="1" style="466" min="11" max="11"/>
    <col width="8.77734375" customWidth="1" style="466" min="12" max="16384"/>
  </cols>
  <sheetData>
    <row r="1" ht="15" customFormat="1" customHeight="1" s="466">
      <c r="A1" s="411" t="inlineStr">
        <is>
          <t>ⅩⅡ. 보건 및 사회보장</t>
        </is>
      </c>
      <c r="B1" s="401" t="n"/>
      <c r="C1" s="401" t="n"/>
      <c r="D1" s="401" t="n"/>
      <c r="E1" s="401" t="n"/>
      <c r="F1" s="401" t="n"/>
      <c r="G1" s="401" t="n"/>
      <c r="H1" s="401" t="n"/>
      <c r="I1" s="401" t="n"/>
      <c r="J1" s="401" t="n"/>
      <c r="K1" s="518" t="inlineStr">
        <is>
          <t>ⅩⅡ. Health and Social Security</t>
        </is>
      </c>
    </row>
    <row r="2" ht="15" customFormat="1" customHeight="1" s="466">
      <c r="A2" s="411" t="n"/>
      <c r="B2" s="401" t="n"/>
      <c r="C2" s="401" t="n"/>
      <c r="D2" s="401" t="n"/>
      <c r="E2" s="401" t="n"/>
      <c r="F2" s="401" t="n"/>
      <c r="G2" s="401" t="n"/>
      <c r="H2" s="401" t="n"/>
      <c r="I2" s="401" t="n"/>
      <c r="J2" s="401" t="n"/>
      <c r="K2" s="518" t="n"/>
    </row>
    <row r="3" ht="24.6" customFormat="1" customHeight="1" s="317">
      <c r="A3" s="1397" t="inlineStr">
        <is>
          <t>30. 기초연금 수급자 수</t>
        </is>
      </c>
      <c r="L3" s="354" t="n"/>
      <c r="M3" s="354" t="n"/>
      <c r="N3" s="354" t="n"/>
      <c r="O3" s="354" t="n"/>
      <c r="P3" s="354" t="n"/>
    </row>
    <row r="4" ht="24.95" customFormat="1" customHeight="1" s="317">
      <c r="A4" s="1397" t="inlineStr">
        <is>
          <t>30. Recipients of Basic Pension</t>
        </is>
      </c>
    </row>
    <row r="5" ht="15" customFormat="1" customHeight="1" s="466" thickBot="1">
      <c r="A5" s="355" t="inlineStr">
        <is>
          <t>단위 : 명, %</t>
        </is>
      </c>
      <c r="B5" s="357" t="n"/>
      <c r="C5" s="357" t="n"/>
      <c r="D5" s="357" t="n"/>
      <c r="E5" s="357" t="n"/>
      <c r="F5" s="357" t="n"/>
      <c r="G5" s="357" t="n"/>
      <c r="H5" s="357" t="n"/>
      <c r="I5" s="357" t="n"/>
      <c r="J5" s="357" t="n"/>
      <c r="K5" s="263" t="inlineStr">
        <is>
          <t>Unit : person, %</t>
        </is>
      </c>
    </row>
    <row r="6" ht="40.5" customFormat="1" customHeight="1" s="466">
      <c r="A6" s="1685" t="inlineStr">
        <is>
          <t>연별 및
읍면별</t>
        </is>
      </c>
      <c r="B6" s="2435" t="inlineStr">
        <is>
          <t>전체 노인 대비 기초노령연금 수급자 (명)
Total recipients to population 65 years old &amp; over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116" t="n"/>
      <c r="K6" s="2436" t="inlineStr">
        <is>
          <t>Year &amp; Eup, 
Myeon</t>
        </is>
      </c>
    </row>
    <row r="7" ht="40.5" customFormat="1" customHeight="1" s="466">
      <c r="A7" s="2163" t="n"/>
      <c r="B7" s="1690" t="inlineStr">
        <is>
          <t>전체노인
Population 65 years old &amp; over</t>
        </is>
      </c>
      <c r="C7" s="2061" t="n"/>
      <c r="D7" s="2087" t="n"/>
      <c r="E7" s="1692" t="inlineStr">
        <is>
          <t>수급자 수
Total recipients</t>
        </is>
      </c>
      <c r="H7" s="1693" t="inlineStr">
        <is>
          <t>수급률 (%)
Take-up rate</t>
        </is>
      </c>
      <c r="I7" s="2117" t="n"/>
      <c r="J7" s="2300" t="n"/>
      <c r="K7" s="2183" t="n"/>
    </row>
    <row r="8" ht="40.5" customFormat="1" customHeight="1" s="466">
      <c r="A8" s="2167" t="n"/>
      <c r="B8" s="358" t="inlineStr">
        <is>
          <t>합 계
Total</t>
        </is>
      </c>
      <c r="C8" s="359" t="inlineStr">
        <is>
          <t>남
Male</t>
        </is>
      </c>
      <c r="D8" s="360" t="inlineStr">
        <is>
          <t>여
Female</t>
        </is>
      </c>
      <c r="E8" s="361" t="inlineStr">
        <is>
          <t>합 계
Total</t>
        </is>
      </c>
      <c r="F8" s="360" t="inlineStr">
        <is>
          <t>남
Male</t>
        </is>
      </c>
      <c r="G8" s="362" t="inlineStr">
        <is>
          <t>여
Female</t>
        </is>
      </c>
      <c r="H8" s="360" t="inlineStr">
        <is>
          <t>합 계
Total</t>
        </is>
      </c>
      <c r="I8" s="359" t="inlineStr">
        <is>
          <t>남
Male</t>
        </is>
      </c>
      <c r="J8" s="362" t="inlineStr">
        <is>
          <t>여
Female</t>
        </is>
      </c>
      <c r="K8" s="2185" t="n"/>
    </row>
    <row r="9" ht="24.75" customFormat="1" customHeight="1" s="407">
      <c r="A9" s="782" t="n">
        <v>2020</v>
      </c>
      <c r="B9" s="2437" t="n">
        <v>9941</v>
      </c>
      <c r="C9" s="2438" t="n">
        <v>4231</v>
      </c>
      <c r="D9" s="2438" t="n">
        <v>5710</v>
      </c>
      <c r="E9" s="2438" t="n">
        <v>7932</v>
      </c>
      <c r="F9" s="2439" t="n">
        <v>3081</v>
      </c>
      <c r="G9" s="2439" t="n">
        <v>4851</v>
      </c>
      <c r="H9" s="2440" t="n">
        <v>79.79076551654764</v>
      </c>
      <c r="I9" s="2440" t="n">
        <v>72.8196643819428</v>
      </c>
      <c r="J9" s="2441" t="n">
        <v>84.95621716287215</v>
      </c>
      <c r="K9" s="788" t="n">
        <v>2020</v>
      </c>
    </row>
    <row r="10" ht="24.75" customFormat="1" customHeight="1" s="407">
      <c r="A10" s="782" t="n">
        <v>2021</v>
      </c>
      <c r="B10" s="2437" t="n">
        <v>10165</v>
      </c>
      <c r="C10" s="2438" t="n">
        <v>4391</v>
      </c>
      <c r="D10" s="2438" t="n">
        <v>5774</v>
      </c>
      <c r="E10" s="2438" t="n">
        <v>8156</v>
      </c>
      <c r="F10" s="2439" t="n">
        <v>3230</v>
      </c>
      <c r="G10" s="2439" t="n">
        <v>4926</v>
      </c>
      <c r="H10" s="2440">
        <f>E10/B10*100</f>
        <v/>
      </c>
      <c r="I10" s="2440">
        <f>F10/C10*100</f>
        <v/>
      </c>
      <c r="J10" s="2441">
        <f>G10/D10*100</f>
        <v/>
      </c>
      <c r="K10" s="788" t="n">
        <v>2021</v>
      </c>
    </row>
    <row r="11" ht="24.75" customFormat="1" customHeight="1" s="407">
      <c r="A11" s="782" t="n">
        <v>2022</v>
      </c>
      <c r="B11" s="2437" t="n">
        <v>10497</v>
      </c>
      <c r="C11" s="2438" t="n">
        <v>4618</v>
      </c>
      <c r="D11" s="2438" t="n">
        <v>5879</v>
      </c>
      <c r="E11" s="2438" t="n">
        <v>8439</v>
      </c>
      <c r="F11" s="2439" t="n">
        <v>3310</v>
      </c>
      <c r="G11" s="2439" t="n">
        <v>5129</v>
      </c>
      <c r="H11" s="2440" t="n">
        <v>80</v>
      </c>
      <c r="I11" s="2440" t="n">
        <v>72</v>
      </c>
      <c r="J11" s="2441" t="n">
        <v>87</v>
      </c>
      <c r="K11" s="788" t="n">
        <v>2022</v>
      </c>
    </row>
    <row r="12" ht="24.75" customFormat="1" customHeight="1" s="407">
      <c r="A12" s="782" t="n">
        <v>2023</v>
      </c>
      <c r="B12" s="2437" t="n">
        <v>10862</v>
      </c>
      <c r="C12" s="2438" t="n">
        <v>4832</v>
      </c>
      <c r="D12" s="2438" t="n">
        <v>6030</v>
      </c>
      <c r="E12" s="2438" t="n">
        <v>8609</v>
      </c>
      <c r="F12" s="2439" t="n">
        <v>3515</v>
      </c>
      <c r="G12" s="2439" t="n">
        <v>5094</v>
      </c>
      <c r="H12" s="2440" t="n">
        <v>79</v>
      </c>
      <c r="I12" s="2440" t="n">
        <v>73</v>
      </c>
      <c r="J12" s="2441" t="n">
        <v>84</v>
      </c>
      <c r="K12" s="788" t="n">
        <v>2023</v>
      </c>
    </row>
    <row r="13" ht="24.75" customFormat="1" customHeight="1" s="466">
      <c r="A13" s="132" t="n">
        <v>2024</v>
      </c>
      <c r="B13" s="2442">
        <f>SUM(B15:B22)</f>
        <v/>
      </c>
      <c r="C13" s="2443">
        <f>SUM(C15:C22)</f>
        <v/>
      </c>
      <c r="D13" s="2443">
        <f>SUM(D15:D22)</f>
        <v/>
      </c>
      <c r="E13" s="2443">
        <f>SUM(F13:G13)</f>
        <v/>
      </c>
      <c r="F13" s="2444">
        <f>SUM(F15:F22)</f>
        <v/>
      </c>
      <c r="G13" s="2444">
        <f>SUM(G15:G22)</f>
        <v/>
      </c>
      <c r="H13" s="2445">
        <f>E13/B13*100</f>
        <v/>
      </c>
      <c r="I13" s="2445">
        <f>F13/C13*100</f>
        <v/>
      </c>
      <c r="J13" s="2446">
        <f>G13/D13*100</f>
        <v/>
      </c>
      <c r="K13" s="631" t="n">
        <v>2024</v>
      </c>
    </row>
    <row r="14" ht="24.75" customFormat="1" customHeight="1" s="466">
      <c r="A14" s="1892" t="n"/>
      <c r="B14" s="2447" t="n"/>
      <c r="C14" s="2448" t="n"/>
      <c r="D14" s="2448" t="n"/>
      <c r="E14" s="633" t="n"/>
      <c r="F14" s="634" t="n"/>
      <c r="G14" s="634" t="n"/>
      <c r="H14" s="2449" t="n"/>
      <c r="I14" s="2449" t="n"/>
      <c r="J14" s="2450" t="n"/>
      <c r="K14" s="636" t="n"/>
    </row>
    <row r="15" ht="24.75" customFormat="1" customHeight="1" s="466">
      <c r="A15" s="1892" t="inlineStr">
        <is>
          <t>대가야읍</t>
        </is>
      </c>
      <c r="B15" s="2447">
        <f>SUM(C15:D15)</f>
        <v/>
      </c>
      <c r="C15" s="2451" t="n">
        <v>1248</v>
      </c>
      <c r="D15" s="2451" t="n">
        <v>1662</v>
      </c>
      <c r="E15" s="2452">
        <f>SUM(F15:G15)</f>
        <v/>
      </c>
      <c r="F15" s="2451" t="n">
        <v>901</v>
      </c>
      <c r="G15" s="2451" t="n">
        <v>1387</v>
      </c>
      <c r="H15" s="2449">
        <f>E15/B15*100</f>
        <v/>
      </c>
      <c r="I15" s="2453">
        <f>F15/C15*100</f>
        <v/>
      </c>
      <c r="J15" s="2454">
        <f>G15/D15*100</f>
        <v/>
      </c>
      <c r="K15" s="89" t="inlineStr">
        <is>
          <t>Daegaya-eup</t>
        </is>
      </c>
    </row>
    <row r="16" ht="24.75" customFormat="1" customHeight="1" s="466">
      <c r="A16" s="1892" t="inlineStr">
        <is>
          <t>덕곡면</t>
        </is>
      </c>
      <c r="B16" s="2447">
        <f>SUM(C16:D16)</f>
        <v/>
      </c>
      <c r="C16" s="2451" t="n">
        <v>353</v>
      </c>
      <c r="D16" s="2451" t="n">
        <v>400</v>
      </c>
      <c r="E16" s="2452">
        <f>SUM(F16:G16)</f>
        <v/>
      </c>
      <c r="F16" s="2451" t="n">
        <v>270</v>
      </c>
      <c r="G16" s="2451" t="n">
        <v>350</v>
      </c>
      <c r="H16" s="2449">
        <f>E16/B16*100</f>
        <v/>
      </c>
      <c r="I16" s="2453">
        <f>F16/C16*100</f>
        <v/>
      </c>
      <c r="J16" s="2454">
        <f>G16/D16*100</f>
        <v/>
      </c>
      <c r="K16" s="89" t="inlineStr">
        <is>
          <t>Deokgok-myeon</t>
        </is>
      </c>
    </row>
    <row r="17" ht="21" customFormat="1" customHeight="1" s="466">
      <c r="A17" s="1892" t="inlineStr">
        <is>
          <t>운수면</t>
        </is>
      </c>
      <c r="B17" s="2447">
        <f>SUM(C17:D17)</f>
        <v/>
      </c>
      <c r="C17" s="2451" t="n">
        <v>401</v>
      </c>
      <c r="D17" s="2451" t="n">
        <v>490</v>
      </c>
      <c r="E17" s="2452">
        <f>SUM(F17:G17)</f>
        <v/>
      </c>
      <c r="F17" s="2451" t="n">
        <v>316</v>
      </c>
      <c r="G17" s="2451" t="n">
        <v>431</v>
      </c>
      <c r="H17" s="2449">
        <f>E17/B17*100</f>
        <v/>
      </c>
      <c r="I17" s="2453">
        <f>F17/C17*100</f>
        <v/>
      </c>
      <c r="J17" s="2454">
        <f>G17/D17*100</f>
        <v/>
      </c>
      <c r="K17" s="89" t="inlineStr">
        <is>
          <t>Unsu-myeon</t>
        </is>
      </c>
    </row>
    <row r="18" ht="21" customFormat="1" customHeight="1" s="466">
      <c r="A18" s="1892" t="inlineStr">
        <is>
          <t>성산면</t>
        </is>
      </c>
      <c r="B18" s="2447">
        <f>SUM(C18:D18)</f>
        <v/>
      </c>
      <c r="C18" s="2451" t="n">
        <v>543</v>
      </c>
      <c r="D18" s="2451" t="n">
        <v>543</v>
      </c>
      <c r="E18" s="2452">
        <f>SUM(F18:G18)</f>
        <v/>
      </c>
      <c r="F18" s="2451" t="n">
        <v>350</v>
      </c>
      <c r="G18" s="2451" t="n">
        <v>433</v>
      </c>
      <c r="H18" s="2449">
        <f>E18/B18*100</f>
        <v/>
      </c>
      <c r="I18" s="2453">
        <f>F18/C18*100</f>
        <v/>
      </c>
      <c r="J18" s="2454">
        <f>G18/D18*100</f>
        <v/>
      </c>
      <c r="K18" s="89" t="inlineStr">
        <is>
          <t>Seongsan-myeon</t>
        </is>
      </c>
    </row>
    <row r="19" ht="19.5" customFormat="1" customHeight="1" s="466">
      <c r="A19" s="1892" t="inlineStr">
        <is>
          <t>다산면</t>
        </is>
      </c>
      <c r="B19" s="2447">
        <f>SUM(C19:D19)</f>
        <v/>
      </c>
      <c r="C19" s="2451" t="n">
        <v>1138</v>
      </c>
      <c r="D19" s="2451" t="n">
        <v>1352</v>
      </c>
      <c r="E19" s="2452">
        <f>SUM(F19:G19)</f>
        <v/>
      </c>
      <c r="F19" s="2451" t="n">
        <v>781</v>
      </c>
      <c r="G19" s="2451" t="n">
        <v>1106</v>
      </c>
      <c r="H19" s="2449">
        <f>E19/B19*100</f>
        <v/>
      </c>
      <c r="I19" s="2453">
        <f>F19/C19*100</f>
        <v/>
      </c>
      <c r="J19" s="2454">
        <f>G19/D19*100</f>
        <v/>
      </c>
      <c r="K19" s="89" t="inlineStr">
        <is>
          <t>Dasan-myeon</t>
        </is>
      </c>
    </row>
    <row r="20" ht="19.5" customFormat="1" customHeight="1" s="466">
      <c r="A20" s="1892" t="inlineStr">
        <is>
          <t>개진면</t>
        </is>
      </c>
      <c r="B20" s="2447">
        <f>SUM(C20:D20)</f>
        <v/>
      </c>
      <c r="C20" s="2451" t="n">
        <v>404</v>
      </c>
      <c r="D20" s="2451" t="n">
        <v>456</v>
      </c>
      <c r="E20" s="2452">
        <f>SUM(F20:G20)</f>
        <v/>
      </c>
      <c r="F20" s="2451" t="n">
        <v>275</v>
      </c>
      <c r="G20" s="2451" t="n">
        <v>377</v>
      </c>
      <c r="H20" s="2449">
        <f>E20/B20*100</f>
        <v/>
      </c>
      <c r="I20" s="2453">
        <f>F20/C20*100</f>
        <v/>
      </c>
      <c r="J20" s="2454">
        <f>G20/D20*100</f>
        <v/>
      </c>
      <c r="K20" s="89" t="inlineStr">
        <is>
          <t>Gaejin-myeon</t>
        </is>
      </c>
    </row>
    <row r="21" ht="21" customFormat="1" customHeight="1" s="466">
      <c r="A21" s="1892" t="inlineStr">
        <is>
          <t>우곡면</t>
        </is>
      </c>
      <c r="B21" s="2447">
        <f>SUM(C21:D21)</f>
        <v/>
      </c>
      <c r="C21" s="2451" t="n">
        <v>363</v>
      </c>
      <c r="D21" s="2451" t="n">
        <v>440</v>
      </c>
      <c r="E21" s="2452">
        <f>SUM(F21:G21)</f>
        <v/>
      </c>
      <c r="F21" s="2451" t="n">
        <v>264</v>
      </c>
      <c r="G21" s="2451" t="n">
        <v>386</v>
      </c>
      <c r="H21" s="2449">
        <f>E21/B21*100</f>
        <v/>
      </c>
      <c r="I21" s="2453">
        <f>F21/C21*100</f>
        <v/>
      </c>
      <c r="J21" s="2454">
        <f>G21/D21*100</f>
        <v/>
      </c>
      <c r="K21" s="89" t="inlineStr">
        <is>
          <t>Ugok-myeon</t>
        </is>
      </c>
    </row>
    <row r="22" ht="21" customFormat="1" customHeight="1" s="466" thickBot="1">
      <c r="A22" s="640" t="inlineStr">
        <is>
          <t>쌍림면</t>
        </is>
      </c>
      <c r="B22" s="2455">
        <f>SUM(C22:D22)</f>
        <v/>
      </c>
      <c r="C22" s="2456" t="n">
        <v>709</v>
      </c>
      <c r="D22" s="2456" t="n">
        <v>890</v>
      </c>
      <c r="E22" s="2457">
        <f>SUM(F22:G22)</f>
        <v/>
      </c>
      <c r="F22" s="2456" t="n">
        <v>551</v>
      </c>
      <c r="G22" s="2456" t="n">
        <v>773</v>
      </c>
      <c r="H22" s="2458">
        <f>E22/B22*100</f>
        <v/>
      </c>
      <c r="I22" s="2459">
        <f>F22/C22*100</f>
        <v/>
      </c>
      <c r="J22" s="2460">
        <f>G22/D22*100</f>
        <v/>
      </c>
      <c r="K22" s="96" t="inlineStr">
        <is>
          <t>Ssangnim-myeon</t>
        </is>
      </c>
    </row>
    <row r="23" ht="15" customFormat="1" customHeight="1" s="466">
      <c r="A23" s="1684" t="inlineStr">
        <is>
          <t>자료 : 주민복지과</t>
        </is>
      </c>
      <c r="B23" s="2181" t="n"/>
      <c r="C23" s="1645" t="n"/>
      <c r="D23" s="1684" t="n"/>
      <c r="E23" s="1684" t="n"/>
      <c r="F23" s="1684" t="n"/>
      <c r="G23" s="1684" t="n"/>
      <c r="H23" s="1684" t="n"/>
      <c r="I23" s="1684" t="n"/>
      <c r="J23" s="1684" t="n"/>
      <c r="K23" s="401" t="n"/>
    </row>
    <row r="24" ht="19.5" customHeight="1">
      <c r="A24" s="1608" t="n"/>
      <c r="B24" s="1692" t="n"/>
      <c r="C24" s="1692" t="n"/>
      <c r="D24" s="1692" t="n"/>
      <c r="E24" s="1692" t="n"/>
      <c r="F24" s="364" t="n"/>
      <c r="G24" s="364" t="n"/>
      <c r="H24" s="364" t="n"/>
      <c r="I24" s="364" t="n"/>
      <c r="J24" s="364" t="n"/>
    </row>
    <row r="25">
      <c r="A25" s="365" t="n"/>
      <c r="B25" s="366" t="n"/>
      <c r="C25" s="366" t="n"/>
      <c r="D25" s="366" t="n"/>
      <c r="E25" s="366" t="n"/>
      <c r="F25" s="366" t="n"/>
      <c r="G25" s="366" t="n"/>
      <c r="H25" s="366" t="n"/>
      <c r="I25" s="366" t="n"/>
      <c r="J25" s="366" t="n"/>
    </row>
    <row r="26">
      <c r="A26" s="365" t="n"/>
      <c r="B26" s="366" t="n"/>
      <c r="C26" s="366" t="n"/>
      <c r="D26" s="366" t="n"/>
      <c r="E26" s="366" t="n"/>
      <c r="F26" s="366" t="n"/>
      <c r="G26" s="366" t="n"/>
      <c r="H26" s="366" t="n"/>
      <c r="I26" s="366" t="n"/>
      <c r="J26" s="366" t="n"/>
    </row>
  </sheetData>
  <mergeCells count="9">
    <mergeCell ref="K6:K8"/>
    <mergeCell ref="A4:K4"/>
    <mergeCell ref="A3:K3"/>
    <mergeCell ref="A23:B23"/>
    <mergeCell ref="B7:D7"/>
    <mergeCell ref="A6:A8"/>
    <mergeCell ref="E7:G7"/>
    <mergeCell ref="B6:J6"/>
    <mergeCell ref="H7:J7"/>
  </mergeCells>
  <pageMargins left="0.7086614173228347" right="0.7086614173228347" top="0.7480314960629921" bottom="0.7480314960629921" header="0.3149606299212598" footer="0.3149606299212598"/>
  <pageSetup orientation="portrait" paperSize="9" scale="74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AP27"/>
  <sheetViews>
    <sheetView view="pageBreakPreview" zoomScale="85" zoomScaleNormal="100" zoomScaleSheetLayoutView="85" workbookViewId="0">
      <selection activeCell="AE10" sqref="AE10:AE12"/>
    </sheetView>
  </sheetViews>
  <sheetFormatPr baseColWidth="8" defaultRowHeight="13.5"/>
  <sheetData>
    <row r="1" ht="15" customFormat="1" customHeight="1" s="491">
      <c r="A1" s="489" t="inlineStr">
        <is>
          <t>ⅩⅡ. 보건 및 사회보장</t>
        </is>
      </c>
      <c r="B1" s="1728" t="n"/>
      <c r="K1" s="492" t="n"/>
      <c r="L1" s="489" t="n"/>
      <c r="W1" s="492" t="n"/>
      <c r="X1" s="489" t="n"/>
      <c r="AP1" s="492" t="inlineStr">
        <is>
          <t>ⅩⅡ. Health and Social Security</t>
        </is>
      </c>
    </row>
    <row r="2" ht="15" customFormat="1" customHeight="1" s="491">
      <c r="A2" s="489" t="n"/>
      <c r="B2" s="1728" t="n"/>
      <c r="K2" s="492" t="n"/>
      <c r="L2" s="489" t="n"/>
      <c r="W2" s="492" t="n"/>
      <c r="X2" s="489" t="n"/>
      <c r="AP2" s="492" t="n"/>
    </row>
    <row r="3" ht="25.15" customFormat="1" customHeight="1" s="1716">
      <c r="A3" s="1716" t="inlineStr">
        <is>
          <t xml:space="preserve">31. 여성복지시설 </t>
        </is>
      </c>
      <c r="B3" s="2203" t="n"/>
      <c r="C3" s="2203" t="n"/>
      <c r="D3" s="2203" t="n"/>
      <c r="E3" s="2203" t="n"/>
      <c r="F3" s="2203" t="n"/>
      <c r="G3" s="2203" t="n"/>
      <c r="H3" s="2203" t="n"/>
      <c r="I3" s="2203" t="n"/>
      <c r="J3" s="2203" t="n"/>
      <c r="K3" s="2203" t="n"/>
      <c r="L3" s="2203" t="n"/>
      <c r="M3" s="2203" t="n"/>
      <c r="N3" s="2203" t="n"/>
      <c r="O3" s="2203" t="n"/>
      <c r="P3" s="2203" t="n"/>
      <c r="Q3" s="2203" t="n"/>
      <c r="R3" s="2203" t="n"/>
      <c r="S3" s="2203" t="n"/>
      <c r="T3" s="2203" t="n"/>
      <c r="U3" s="2203" t="n"/>
      <c r="V3" s="2203" t="n"/>
      <c r="W3" s="2203" t="n"/>
      <c r="X3" s="2203" t="n"/>
      <c r="Y3" s="2203" t="n"/>
      <c r="Z3" s="2203" t="n"/>
      <c r="AA3" s="2203" t="n"/>
      <c r="AB3" s="2203" t="n"/>
      <c r="AC3" s="2203" t="n"/>
      <c r="AD3" s="2203" t="n"/>
      <c r="AE3" s="2203" t="n"/>
      <c r="AF3" s="2203" t="n"/>
      <c r="AG3" s="2203" t="n"/>
      <c r="AH3" s="2203" t="n"/>
      <c r="AI3" s="2203" t="n"/>
      <c r="AJ3" s="2203" t="n"/>
      <c r="AK3" s="2203" t="n"/>
      <c r="AL3" s="2203" t="n"/>
      <c r="AM3" s="2203" t="n"/>
      <c r="AN3" s="2203" t="n"/>
      <c r="AO3" s="2203" t="n"/>
      <c r="AP3" s="2203" t="n"/>
    </row>
    <row r="4" ht="25.15" customFormat="1" customHeight="1" s="1716">
      <c r="A4" s="1716" t="inlineStr">
        <is>
          <t>31. Women's Welfare Institutions</t>
        </is>
      </c>
      <c r="B4" s="2203" t="n"/>
      <c r="C4" s="2203" t="n"/>
      <c r="D4" s="2203" t="n"/>
      <c r="E4" s="2203" t="n"/>
      <c r="F4" s="2203" t="n"/>
      <c r="G4" s="2203" t="n"/>
      <c r="H4" s="2203" t="n"/>
      <c r="I4" s="2203" t="n"/>
      <c r="J4" s="2203" t="n"/>
      <c r="K4" s="2203" t="n"/>
      <c r="L4" s="2203" t="n"/>
      <c r="M4" s="2203" t="n"/>
      <c r="N4" s="2203" t="n"/>
      <c r="O4" s="2203" t="n"/>
      <c r="P4" s="2203" t="n"/>
      <c r="Q4" s="2203" t="n"/>
      <c r="R4" s="2203" t="n"/>
      <c r="S4" s="2203" t="n"/>
      <c r="T4" s="2203" t="n"/>
      <c r="U4" s="2203" t="n"/>
      <c r="V4" s="2203" t="n"/>
      <c r="W4" s="2203" t="n"/>
      <c r="X4" s="2203" t="n"/>
      <c r="Y4" s="2203" t="n"/>
      <c r="Z4" s="2203" t="n"/>
      <c r="AA4" s="2203" t="n"/>
      <c r="AB4" s="2203" t="n"/>
      <c r="AC4" s="2203" t="n"/>
      <c r="AD4" s="2203" t="n"/>
      <c r="AE4" s="2203" t="n"/>
      <c r="AF4" s="2203" t="n"/>
      <c r="AG4" s="2203" t="n"/>
      <c r="AH4" s="2203" t="n"/>
      <c r="AI4" s="2203" t="n"/>
      <c r="AJ4" s="2203" t="n"/>
      <c r="AK4" s="2203" t="n"/>
      <c r="AL4" s="2203" t="n"/>
      <c r="AM4" s="2203" t="n"/>
      <c r="AN4" s="2203" t="n"/>
      <c r="AO4" s="2203" t="n"/>
      <c r="AP4" s="2203" t="n"/>
    </row>
    <row r="5" ht="15" customFormat="1" customHeight="1" s="494" thickBot="1">
      <c r="A5" s="489" t="inlineStr">
        <is>
          <t>단위 : 개소, 명</t>
        </is>
      </c>
      <c r="B5" s="489" t="n"/>
      <c r="K5" s="492" t="n"/>
      <c r="L5" s="489" t="inlineStr">
        <is>
          <t xml:space="preserve"> </t>
        </is>
      </c>
      <c r="W5" s="492" t="n"/>
      <c r="X5" s="489" t="inlineStr">
        <is>
          <t xml:space="preserve"> </t>
        </is>
      </c>
      <c r="AP5" s="492" t="inlineStr">
        <is>
          <t>Unit : number, person</t>
        </is>
      </c>
    </row>
    <row r="6" ht="18" customFormat="1" customHeight="1" s="494">
      <c r="A6" s="2461" t="inlineStr">
        <is>
          <t>연별 및
읍면별</t>
        </is>
      </c>
      <c r="B6" s="1876" t="inlineStr">
        <is>
          <t>합 계
Total</t>
        </is>
      </c>
      <c r="C6" s="2396" t="n"/>
      <c r="D6" s="2396" t="n"/>
      <c r="E6" s="2395" t="n"/>
      <c r="F6" s="2462" t="inlineStr">
        <is>
          <t>한부모가족시설
Single Parent Family</t>
        </is>
      </c>
      <c r="G6" s="2396" t="n"/>
      <c r="H6" s="2396" t="n"/>
      <c r="I6" s="2396" t="n"/>
      <c r="J6" s="2396" t="n"/>
      <c r="K6" s="2396" t="n"/>
      <c r="L6" s="2396" t="n"/>
      <c r="M6" s="2396" t="n"/>
      <c r="N6" s="2396" t="n"/>
      <c r="O6" s="2396" t="n"/>
      <c r="P6" s="2396" t="n"/>
      <c r="Q6" s="2396" t="n"/>
      <c r="R6" s="2396" t="n"/>
      <c r="S6" s="2396" t="n"/>
      <c r="T6" s="2396" t="n"/>
      <c r="U6" s="2396" t="n"/>
      <c r="V6" s="2396" t="n"/>
      <c r="W6" s="2396" t="n"/>
      <c r="X6" s="2396" t="n"/>
      <c r="Y6" s="2395" t="n"/>
      <c r="Z6" s="2463" t="inlineStr">
        <is>
          <t>소외여성 복지시설
Underpriviledged female</t>
        </is>
      </c>
      <c r="AA6" s="2396" t="n"/>
      <c r="AB6" s="2396" t="n"/>
      <c r="AC6" s="2396" t="n"/>
      <c r="AD6" s="2396" t="n"/>
      <c r="AE6" s="2396" t="n"/>
      <c r="AF6" s="2396" t="n"/>
      <c r="AG6" s="2396" t="n"/>
      <c r="AH6" s="2396" t="n"/>
      <c r="AI6" s="2396" t="n"/>
      <c r="AJ6" s="2396" t="n"/>
      <c r="AK6" s="2396" t="n"/>
      <c r="AL6" s="2396" t="n"/>
      <c r="AM6" s="2396" t="n"/>
      <c r="AN6" s="2396" t="n"/>
      <c r="AO6" s="2205" t="n"/>
      <c r="AP6" s="2464" t="inlineStr">
        <is>
          <t>Year &amp;
 Eup, 
Myeon</t>
        </is>
      </c>
    </row>
    <row r="7" ht="18" customFormat="1" customHeight="1" s="494">
      <c r="A7" s="2212" t="n"/>
      <c r="B7" s="2203" t="n"/>
      <c r="C7" s="2203" t="n"/>
      <c r="D7" s="2203" t="n"/>
      <c r="E7" s="2225" t="n"/>
      <c r="F7" s="2229" t="n"/>
      <c r="G7" s="2222" t="n"/>
      <c r="H7" s="2222" t="n"/>
      <c r="I7" s="2222" t="n"/>
      <c r="J7" s="2222" t="n"/>
      <c r="K7" s="2222" t="n"/>
      <c r="L7" s="2222" t="n"/>
      <c r="M7" s="2222" t="n"/>
      <c r="N7" s="2222" t="n"/>
      <c r="O7" s="2222" t="n"/>
      <c r="P7" s="2222" t="n"/>
      <c r="Q7" s="2222" t="n"/>
      <c r="R7" s="2222" t="n"/>
      <c r="S7" s="2222" t="n"/>
      <c r="T7" s="2222" t="n"/>
      <c r="U7" s="2222" t="n"/>
      <c r="V7" s="2222" t="n"/>
      <c r="W7" s="2222" t="n"/>
      <c r="X7" s="2222" t="n"/>
      <c r="Y7" s="2223" t="n"/>
      <c r="Z7" s="2229" t="n"/>
      <c r="AA7" s="2222" t="n"/>
      <c r="AB7" s="2222" t="n"/>
      <c r="AC7" s="2222" t="n"/>
      <c r="AD7" s="2222" t="n"/>
      <c r="AE7" s="2222" t="n"/>
      <c r="AF7" s="2222" t="n"/>
      <c r="AG7" s="2222" t="n"/>
      <c r="AH7" s="2222" t="n"/>
      <c r="AI7" s="2222" t="n"/>
      <c r="AJ7" s="2222" t="n"/>
      <c r="AK7" s="2222" t="n"/>
      <c r="AL7" s="2222" t="n"/>
      <c r="AM7" s="2222" t="n"/>
      <c r="AN7" s="2222" t="n"/>
      <c r="AO7" s="2230" t="n"/>
      <c r="AP7" s="2217" t="n"/>
    </row>
    <row r="8" ht="13.5" customFormat="1" customHeight="1" s="491">
      <c r="A8" s="2212" t="n"/>
      <c r="B8" s="2203" t="n"/>
      <c r="C8" s="2203" t="n"/>
      <c r="D8" s="2203" t="n"/>
      <c r="E8" s="2225" t="n"/>
      <c r="F8" s="1873" t="inlineStr">
        <is>
          <t>계
Sub-total</t>
        </is>
      </c>
      <c r="G8" s="2213" t="n"/>
      <c r="H8" s="2213" t="n"/>
      <c r="I8" s="2214" t="n"/>
      <c r="J8" s="1698" t="inlineStr">
        <is>
          <t>출산지원시설
Birth welfare facilities</t>
        </is>
      </c>
      <c r="K8" s="2213" t="n"/>
      <c r="L8" s="2213" t="n"/>
      <c r="M8" s="2214" t="n"/>
      <c r="N8" s="1698" t="inlineStr">
        <is>
          <t>양육지원시설
Caring support facilities</t>
        </is>
      </c>
      <c r="O8" s="2213" t="n"/>
      <c r="P8" s="2213" t="n"/>
      <c r="Q8" s="2214" t="n"/>
      <c r="R8" s="1302" t="inlineStr">
        <is>
          <t>생활지원시설
Living support facilities</t>
        </is>
      </c>
      <c r="S8" s="2140" t="n"/>
      <c r="T8" s="2140" t="n"/>
      <c r="U8" s="2139" t="n"/>
      <c r="V8" s="1698" t="inlineStr">
        <is>
          <t>일시지원시설
Temporary support facilities</t>
        </is>
      </c>
      <c r="W8" s="2213" t="n"/>
      <c r="X8" s="2213" t="n"/>
      <c r="Y8" s="2214" t="n"/>
      <c r="Z8" s="1698" t="inlineStr">
        <is>
          <t>계
Sub-total</t>
        </is>
      </c>
      <c r="AA8" s="2213" t="n"/>
      <c r="AB8" s="2213" t="n"/>
      <c r="AC8" s="2214" t="n"/>
      <c r="AD8" s="2465" t="inlineStr">
        <is>
          <t>성폭력피해자보호시설
Facilities for victims of sexual violence</t>
        </is>
      </c>
      <c r="AE8" s="2220" t="n"/>
      <c r="AF8" s="2466" t="inlineStr">
        <is>
          <t>성폭력피해자보호시설
Facilities for victims of sexual violence</t>
        </is>
      </c>
      <c r="AG8" s="2214" t="n"/>
      <c r="AH8" s="1698" t="inlineStr">
        <is>
          <t>가정폭력피해자보호시설
Facilities for victims of domestic violence</t>
        </is>
      </c>
      <c r="AI8" s="2213" t="n"/>
      <c r="AJ8" s="2213" t="n"/>
      <c r="AK8" s="2214" t="n"/>
      <c r="AL8" s="1712" t="inlineStr">
        <is>
          <t>성매매 피해자 지원시설 
Facilities for victims of prostitution</t>
        </is>
      </c>
      <c r="AM8" s="2213" t="n"/>
      <c r="AN8" s="2213" t="n"/>
      <c r="AO8" s="2214" t="n"/>
      <c r="AP8" s="2217" t="n"/>
    </row>
    <row r="9" ht="21.6" customFormat="1" customHeight="1" s="491">
      <c r="A9" s="2212" t="n"/>
      <c r="B9" s="2222" t="n"/>
      <c r="C9" s="2222" t="n"/>
      <c r="D9" s="2222" t="n"/>
      <c r="E9" s="2223" t="n"/>
      <c r="F9" s="2229" t="n"/>
      <c r="G9" s="2222" t="n"/>
      <c r="H9" s="2222" t="n"/>
      <c r="I9" s="2223" t="n"/>
      <c r="J9" s="2229" t="n"/>
      <c r="K9" s="2222" t="n"/>
      <c r="L9" s="2222" t="n"/>
      <c r="M9" s="2223" t="n"/>
      <c r="N9" s="2229" t="n"/>
      <c r="O9" s="2222" t="n"/>
      <c r="P9" s="2222" t="n"/>
      <c r="Q9" s="2223" t="n"/>
      <c r="R9" s="2063" t="n"/>
      <c r="S9" s="2061" t="n"/>
      <c r="T9" s="2061" t="n"/>
      <c r="U9" s="2062" t="n"/>
      <c r="V9" s="2229" t="n"/>
      <c r="W9" s="2222" t="n"/>
      <c r="X9" s="2222" t="n"/>
      <c r="Y9" s="2223" t="n"/>
      <c r="Z9" s="2229" t="n"/>
      <c r="AA9" s="2222" t="n"/>
      <c r="AB9" s="2222" t="n"/>
      <c r="AC9" s="2223" t="n"/>
      <c r="AD9" s="2229" t="n"/>
      <c r="AE9" s="2230" t="n"/>
      <c r="AF9" s="2221" t="n"/>
      <c r="AG9" s="2223" t="n"/>
      <c r="AH9" s="2229" t="n"/>
      <c r="AI9" s="2222" t="n"/>
      <c r="AJ9" s="2222" t="n"/>
      <c r="AK9" s="2223" t="n"/>
      <c r="AL9" s="2222" t="n"/>
      <c r="AM9" s="2222" t="n"/>
      <c r="AN9" s="2222" t="n"/>
      <c r="AO9" s="2223" t="n"/>
      <c r="AP9" s="2217" t="n"/>
    </row>
    <row r="10" ht="12.75" customFormat="1" customHeight="1" s="491">
      <c r="A10" s="2212" t="n"/>
      <c r="B10" s="1881" t="inlineStr">
        <is>
          <t>시 설 수
No. of facilities</t>
        </is>
      </c>
      <c r="C10" s="1698" t="inlineStr">
        <is>
          <t>입 소 자
Admissions</t>
        </is>
      </c>
      <c r="D10" s="1698" t="inlineStr">
        <is>
          <t>퇴 소 자
Discharges</t>
        </is>
      </c>
      <c r="E10" s="1698" t="inlineStr">
        <is>
          <t>연말현재
생활인원
Inmates as of year-end</t>
        </is>
      </c>
      <c r="F10" s="1873" t="inlineStr">
        <is>
          <t>시 설 수
No. of facilities</t>
        </is>
      </c>
      <c r="G10" s="1698" t="inlineStr">
        <is>
          <t>입 소 자
Admissions</t>
        </is>
      </c>
      <c r="H10" s="1698" t="inlineStr">
        <is>
          <t>퇴 소 자
Discharges</t>
        </is>
      </c>
      <c r="I10" s="1698" t="inlineStr">
        <is>
          <t>연말현재
생활인원
Inmates as of year-end</t>
        </is>
      </c>
      <c r="J10" s="1873" t="inlineStr">
        <is>
          <t>시 설 수
No. of facilities</t>
        </is>
      </c>
      <c r="K10" s="1698" t="inlineStr">
        <is>
          <t>입 소 자
Admissions</t>
        </is>
      </c>
      <c r="L10" s="1698" t="inlineStr">
        <is>
          <t>퇴 소 자
Discharges</t>
        </is>
      </c>
      <c r="M10" s="1698" t="inlineStr">
        <is>
          <t>연말현재
생활인원
Inmates as of year-end</t>
        </is>
      </c>
      <c r="N10" s="1873" t="inlineStr">
        <is>
          <t>시 설 수
No. of facilities</t>
        </is>
      </c>
      <c r="O10" s="1698" t="inlineStr">
        <is>
          <t>입 소 자
Admissions</t>
        </is>
      </c>
      <c r="P10" s="1698" t="inlineStr">
        <is>
          <t>퇴 소 자
Discharges</t>
        </is>
      </c>
      <c r="Q10" s="1698" t="inlineStr">
        <is>
          <t>연말현재
생활인원
Inmates as of year-end</t>
        </is>
      </c>
      <c r="R10" s="1873" t="inlineStr">
        <is>
          <t>시 설 수
No. of facilities</t>
        </is>
      </c>
      <c r="S10" s="1698" t="inlineStr">
        <is>
          <t>입 소 자
Admissions</t>
        </is>
      </c>
      <c r="T10" s="1698" t="inlineStr">
        <is>
          <t>퇴 소 자
Discharges</t>
        </is>
      </c>
      <c r="U10" s="1698" t="inlineStr">
        <is>
          <t>연말현재
생활인원
Inmates as of year-end</t>
        </is>
      </c>
      <c r="V10" s="1873" t="inlineStr">
        <is>
          <t>시 설 수
No. of facilities</t>
        </is>
      </c>
      <c r="W10" s="1698" t="inlineStr">
        <is>
          <t>입 소 자
Admissions</t>
        </is>
      </c>
      <c r="X10" s="1698" t="inlineStr">
        <is>
          <t>퇴 소 자
Discharges</t>
        </is>
      </c>
      <c r="Y10" s="1698" t="inlineStr">
        <is>
          <t>연말현재
생활인원
Inmates as of year-end</t>
        </is>
      </c>
      <c r="Z10" s="1873" t="inlineStr">
        <is>
          <t>시 설 수
No. of facilities</t>
        </is>
      </c>
      <c r="AA10" s="1698" t="inlineStr">
        <is>
          <t>입 소 자
Admissions</t>
        </is>
      </c>
      <c r="AB10" s="1698" t="inlineStr">
        <is>
          <t>퇴 소 자
Discharges</t>
        </is>
      </c>
      <c r="AC10" s="1698" t="inlineStr">
        <is>
          <t>연말현재
생활인원
Inmates as of year-end</t>
        </is>
      </c>
      <c r="AD10" s="1873" t="inlineStr">
        <is>
          <t>시 설 수
No. of facilities</t>
        </is>
      </c>
      <c r="AE10" s="1698" t="inlineStr">
        <is>
          <t>입 소 자
Admissions</t>
        </is>
      </c>
      <c r="AF10" s="1698" t="inlineStr">
        <is>
          <t>퇴 소 자
Discharges</t>
        </is>
      </c>
      <c r="AG10" s="1698" t="inlineStr">
        <is>
          <t>연말현재
생활인원
Inmates as of year-end</t>
        </is>
      </c>
      <c r="AH10" s="1873" t="inlineStr">
        <is>
          <t>시 설 수
No. of facilities</t>
        </is>
      </c>
      <c r="AI10" s="1698" t="inlineStr">
        <is>
          <t>입 소 자
Admissions</t>
        </is>
      </c>
      <c r="AJ10" s="1696" t="inlineStr">
        <is>
          <t>퇴 소 자
Discharges</t>
        </is>
      </c>
      <c r="AK10" s="1698" t="inlineStr">
        <is>
          <t>연말현재
생활인원
Inmates as of year-end</t>
        </is>
      </c>
      <c r="AL10" s="1873" t="inlineStr">
        <is>
          <t>시 설 수
No. of facilities</t>
        </is>
      </c>
      <c r="AM10" s="1698" t="inlineStr">
        <is>
          <t>입 소 자
Admissions</t>
        </is>
      </c>
      <c r="AN10" s="1698" t="inlineStr">
        <is>
          <t>퇴 소 자
Discharges</t>
        </is>
      </c>
      <c r="AO10" s="1698" t="inlineStr">
        <is>
          <t>연말현재
생활인원
Inmates as of year-end</t>
        </is>
      </c>
      <c r="AP10" s="2217" t="n"/>
    </row>
    <row r="11" ht="12.75" customFormat="1" customHeight="1" s="491">
      <c r="A11" s="2212" t="n"/>
      <c r="B11" s="2225" t="n"/>
      <c r="C11" s="2164" t="n"/>
      <c r="D11" s="2164" t="n"/>
      <c r="E11" s="2164" t="n"/>
      <c r="F11" s="2164" t="n"/>
      <c r="G11" s="2164" t="n"/>
      <c r="H11" s="2164" t="n"/>
      <c r="I11" s="2164" t="n"/>
      <c r="J11" s="2164" t="n"/>
      <c r="K11" s="2164" t="n"/>
      <c r="L11" s="2164" t="n"/>
      <c r="M11" s="2164" t="n"/>
      <c r="N11" s="2164" t="n"/>
      <c r="O11" s="2164" t="n"/>
      <c r="P11" s="2164" t="n"/>
      <c r="Q11" s="2164" t="n"/>
      <c r="R11" s="2164" t="n"/>
      <c r="S11" s="2164" t="n"/>
      <c r="T11" s="2164" t="n"/>
      <c r="U11" s="2164" t="n"/>
      <c r="V11" s="2164" t="n"/>
      <c r="W11" s="2164" t="n"/>
      <c r="X11" s="2164" t="n"/>
      <c r="Y11" s="2164" t="n"/>
      <c r="Z11" s="2164" t="n"/>
      <c r="AA11" s="2164" t="n"/>
      <c r="AB11" s="2164" t="n"/>
      <c r="AC11" s="2164" t="n"/>
      <c r="AD11" s="2164" t="n"/>
      <c r="AE11" s="2164" t="n"/>
      <c r="AF11" s="2164" t="n"/>
      <c r="AG11" s="2164" t="n"/>
      <c r="AH11" s="2164" t="n"/>
      <c r="AI11" s="2164" t="n"/>
      <c r="AJ11" s="2224" t="n"/>
      <c r="AK11" s="2164" t="n"/>
      <c r="AL11" s="2164" t="n"/>
      <c r="AM11" s="2164" t="n"/>
      <c r="AN11" s="2164" t="n"/>
      <c r="AO11" s="2164" t="n"/>
      <c r="AP11" s="2217" t="n"/>
    </row>
    <row r="12" ht="21" customFormat="1" customHeight="1" s="491">
      <c r="A12" s="2232" t="n"/>
      <c r="B12" s="2223" t="n"/>
      <c r="C12" s="2166" t="n"/>
      <c r="D12" s="2166" t="n"/>
      <c r="E12" s="2166" t="n"/>
      <c r="F12" s="2166" t="n"/>
      <c r="G12" s="2166" t="n"/>
      <c r="H12" s="2166" t="n"/>
      <c r="I12" s="2166" t="n"/>
      <c r="J12" s="2166" t="n"/>
      <c r="K12" s="2166" t="n"/>
      <c r="L12" s="2166" t="n"/>
      <c r="M12" s="2166" t="n"/>
      <c r="N12" s="2166" t="n"/>
      <c r="O12" s="2166" t="n"/>
      <c r="P12" s="2166" t="n"/>
      <c r="Q12" s="2166" t="n"/>
      <c r="R12" s="2166" t="n"/>
      <c r="S12" s="2166" t="n"/>
      <c r="T12" s="2166" t="n"/>
      <c r="U12" s="2166" t="n"/>
      <c r="V12" s="2166" t="n"/>
      <c r="W12" s="2166" t="n"/>
      <c r="X12" s="2166" t="n"/>
      <c r="Y12" s="2166" t="n"/>
      <c r="Z12" s="2166" t="n"/>
      <c r="AA12" s="2166" t="n"/>
      <c r="AB12" s="2166" t="n"/>
      <c r="AC12" s="2166" t="n"/>
      <c r="AD12" s="2166" t="n"/>
      <c r="AE12" s="2166" t="n"/>
      <c r="AF12" s="2166" t="n"/>
      <c r="AG12" s="2166" t="n"/>
      <c r="AH12" s="2166" t="n"/>
      <c r="AI12" s="2166" t="n"/>
      <c r="AJ12" s="2229" t="n"/>
      <c r="AK12" s="2166" t="n"/>
      <c r="AL12" s="2166" t="n"/>
      <c r="AM12" s="2166" t="n"/>
      <c r="AN12" s="2166" t="n"/>
      <c r="AO12" s="2166" t="n"/>
      <c r="AP12" s="2237" t="n"/>
    </row>
    <row r="13" ht="18" customFormat="1" customHeight="1" s="499">
      <c r="A13" s="495" t="n">
        <v>2020</v>
      </c>
      <c r="B13" s="2467" t="n">
        <v>0</v>
      </c>
      <c r="C13" s="2467" t="n">
        <v>0</v>
      </c>
      <c r="D13" s="2467" t="n">
        <v>0</v>
      </c>
      <c r="E13" s="2467" t="n">
        <v>0</v>
      </c>
      <c r="F13" s="2467" t="n">
        <v>0</v>
      </c>
      <c r="G13" s="2467" t="n">
        <v>0</v>
      </c>
      <c r="H13" s="2467" t="n">
        <v>0</v>
      </c>
      <c r="I13" s="2467" t="n">
        <v>0</v>
      </c>
      <c r="J13" s="2467" t="n">
        <v>0</v>
      </c>
      <c r="K13" s="2467" t="n">
        <v>0</v>
      </c>
      <c r="L13" s="2467" t="n">
        <v>0</v>
      </c>
      <c r="M13" s="2467" t="n">
        <v>0</v>
      </c>
      <c r="N13" s="2467" t="n">
        <v>0</v>
      </c>
      <c r="O13" s="2467" t="n">
        <v>0</v>
      </c>
      <c r="P13" s="2467" t="n">
        <v>0</v>
      </c>
      <c r="Q13" s="2467" t="n">
        <v>0</v>
      </c>
      <c r="R13" s="2467" t="n">
        <v>0</v>
      </c>
      <c r="S13" s="2467" t="n">
        <v>0</v>
      </c>
      <c r="T13" s="2467" t="n">
        <v>0</v>
      </c>
      <c r="U13" s="2467" t="n">
        <v>0</v>
      </c>
      <c r="V13" s="2467" t="n">
        <v>0</v>
      </c>
      <c r="W13" s="2467" t="n">
        <v>0</v>
      </c>
      <c r="X13" s="2467" t="n">
        <v>0</v>
      </c>
      <c r="Y13" s="2467" t="n">
        <v>0</v>
      </c>
      <c r="Z13" s="2467" t="n">
        <v>0</v>
      </c>
      <c r="AA13" s="2467" t="n">
        <v>0</v>
      </c>
      <c r="AB13" s="2467" t="n">
        <v>0</v>
      </c>
      <c r="AC13" s="2467" t="n">
        <v>0</v>
      </c>
      <c r="AD13" s="2467" t="n">
        <v>0</v>
      </c>
      <c r="AE13" s="2467" t="n">
        <v>0</v>
      </c>
      <c r="AF13" s="2467" t="n">
        <v>0</v>
      </c>
      <c r="AG13" s="2467" t="n">
        <v>0</v>
      </c>
      <c r="AH13" s="2467" t="n">
        <v>0</v>
      </c>
      <c r="AI13" s="2467" t="n">
        <v>0</v>
      </c>
      <c r="AJ13" s="2467" t="n">
        <v>0</v>
      </c>
      <c r="AK13" s="2467" t="n">
        <v>0</v>
      </c>
      <c r="AL13" s="2467" t="n">
        <v>0</v>
      </c>
      <c r="AM13" s="2467" t="n">
        <v>0</v>
      </c>
      <c r="AN13" s="2467" t="n">
        <v>0</v>
      </c>
      <c r="AO13" s="2468" t="n">
        <v>0</v>
      </c>
      <c r="AP13" s="495" t="n">
        <v>2020</v>
      </c>
    </row>
    <row r="14" ht="18" customFormat="1" customHeight="1" s="499">
      <c r="A14" s="495" t="n">
        <v>2021</v>
      </c>
      <c r="B14" s="2467" t="n">
        <v>0</v>
      </c>
      <c r="C14" s="2467" t="n">
        <v>0</v>
      </c>
      <c r="D14" s="2467" t="n">
        <v>0</v>
      </c>
      <c r="E14" s="2467" t="n">
        <v>0</v>
      </c>
      <c r="F14" s="2467" t="n">
        <v>0</v>
      </c>
      <c r="G14" s="2467" t="n">
        <v>0</v>
      </c>
      <c r="H14" s="2467" t="n">
        <v>0</v>
      </c>
      <c r="I14" s="2467" t="n">
        <v>0</v>
      </c>
      <c r="J14" s="2467" t="n">
        <v>0</v>
      </c>
      <c r="K14" s="2467" t="n">
        <v>0</v>
      </c>
      <c r="L14" s="2467" t="n">
        <v>0</v>
      </c>
      <c r="M14" s="2467" t="n">
        <v>0</v>
      </c>
      <c r="N14" s="2467" t="n">
        <v>0</v>
      </c>
      <c r="O14" s="2467" t="n">
        <v>0</v>
      </c>
      <c r="P14" s="2467" t="n">
        <v>0</v>
      </c>
      <c r="Q14" s="2467" t="n">
        <v>0</v>
      </c>
      <c r="R14" s="2467" t="n">
        <v>0</v>
      </c>
      <c r="S14" s="2467" t="n">
        <v>0</v>
      </c>
      <c r="T14" s="2467" t="n">
        <v>0</v>
      </c>
      <c r="U14" s="2467" t="n">
        <v>0</v>
      </c>
      <c r="V14" s="2467" t="n">
        <v>0</v>
      </c>
      <c r="W14" s="2467" t="n">
        <v>0</v>
      </c>
      <c r="X14" s="2467" t="n">
        <v>0</v>
      </c>
      <c r="Y14" s="2467" t="n">
        <v>0</v>
      </c>
      <c r="Z14" s="2467" t="n">
        <v>0</v>
      </c>
      <c r="AA14" s="2467" t="n">
        <v>0</v>
      </c>
      <c r="AB14" s="2467" t="n">
        <v>0</v>
      </c>
      <c r="AC14" s="2467" t="n">
        <v>0</v>
      </c>
      <c r="AD14" s="2467" t="n">
        <v>0</v>
      </c>
      <c r="AE14" s="2467" t="n">
        <v>0</v>
      </c>
      <c r="AF14" s="2467" t="n">
        <v>0</v>
      </c>
      <c r="AG14" s="2467" t="n">
        <v>0</v>
      </c>
      <c r="AH14" s="2467" t="n">
        <v>0</v>
      </c>
      <c r="AI14" s="2467" t="n">
        <v>0</v>
      </c>
      <c r="AJ14" s="2467" t="n">
        <v>0</v>
      </c>
      <c r="AK14" s="2467" t="n">
        <v>0</v>
      </c>
      <c r="AL14" s="2467" t="n">
        <v>0</v>
      </c>
      <c r="AM14" s="2467" t="n">
        <v>0</v>
      </c>
      <c r="AN14" s="2467" t="n">
        <v>0</v>
      </c>
      <c r="AO14" s="2468" t="n">
        <v>0</v>
      </c>
      <c r="AP14" s="495" t="n">
        <v>2021</v>
      </c>
    </row>
    <row r="15" ht="18" customFormat="1" customHeight="1" s="499">
      <c r="A15" s="495" t="n">
        <v>2022</v>
      </c>
      <c r="B15" s="2467">
        <f>SUM(B17:B24)</f>
        <v/>
      </c>
      <c r="C15" s="2467">
        <f>SUM(C17:C24)</f>
        <v/>
      </c>
      <c r="D15" s="2467">
        <f>SUM(D17:D24)</f>
        <v/>
      </c>
      <c r="E15" s="2467">
        <f>SUM(E17:E24)</f>
        <v/>
      </c>
      <c r="F15" s="2467">
        <f>SUM(F17:F24)</f>
        <v/>
      </c>
      <c r="G15" s="2467">
        <f>SUM(G17:G24)</f>
        <v/>
      </c>
      <c r="H15" s="2467">
        <f>SUM(H17:H24)</f>
        <v/>
      </c>
      <c r="I15" s="2467">
        <f>SUM(I17:I24)</f>
        <v/>
      </c>
      <c r="J15" s="2467">
        <f>SUM(J17:J24)</f>
        <v/>
      </c>
      <c r="K15" s="2467">
        <f>SUM(K17:K24)</f>
        <v/>
      </c>
      <c r="L15" s="2467">
        <f>SUM(L17:L24)</f>
        <v/>
      </c>
      <c r="M15" s="2467">
        <f>SUM(M17:M24)</f>
        <v/>
      </c>
      <c r="N15" s="2467">
        <f>SUM(N17:N24)</f>
        <v/>
      </c>
      <c r="O15" s="2467">
        <f>SUM(O17:O24)</f>
        <v/>
      </c>
      <c r="P15" s="2467">
        <f>SUM(P17:P24)</f>
        <v/>
      </c>
      <c r="Q15" s="2467">
        <f>SUM(Q17:Q24)</f>
        <v/>
      </c>
      <c r="R15" s="2467">
        <f>SUM(R17:R24)</f>
        <v/>
      </c>
      <c r="S15" s="2467">
        <f>SUM(S17:S24)</f>
        <v/>
      </c>
      <c r="T15" s="2467">
        <f>SUM(T17:T24)</f>
        <v/>
      </c>
      <c r="U15" s="2467">
        <f>SUM(U17:U24)</f>
        <v/>
      </c>
      <c r="V15" s="2467">
        <f>SUM(V17:V24)</f>
        <v/>
      </c>
      <c r="W15" s="2467">
        <f>SUM(W17:W24)</f>
        <v/>
      </c>
      <c r="X15" s="2467">
        <f>SUM(X17:X24)</f>
        <v/>
      </c>
      <c r="Y15" s="2467">
        <f>SUM(Y17:Y24)</f>
        <v/>
      </c>
      <c r="Z15" s="2467">
        <f>SUM(Z17:Z24)</f>
        <v/>
      </c>
      <c r="AA15" s="2467">
        <f>SUM(AA17:AA24)</f>
        <v/>
      </c>
      <c r="AB15" s="2467">
        <f>SUM(AB17:AB24)</f>
        <v/>
      </c>
      <c r="AC15" s="2467">
        <f>SUM(AC17:AC24)</f>
        <v/>
      </c>
      <c r="AD15" s="2467">
        <f>SUM(AD17:AD24)</f>
        <v/>
      </c>
      <c r="AE15" s="2467">
        <f>SUM(AE17:AE24)</f>
        <v/>
      </c>
      <c r="AF15" s="2467">
        <f>SUM(AF17:AF24)</f>
        <v/>
      </c>
      <c r="AG15" s="2467">
        <f>SUM(AG17:AG24)</f>
        <v/>
      </c>
      <c r="AH15" s="2467">
        <f>SUM(AH17:AH24)</f>
        <v/>
      </c>
      <c r="AI15" s="2467">
        <f>SUM(AI17:AI24)</f>
        <v/>
      </c>
      <c r="AJ15" s="2467">
        <f>SUM(AJ17:AJ24)</f>
        <v/>
      </c>
      <c r="AK15" s="2467">
        <f>SUM(AK17:AK24)</f>
        <v/>
      </c>
      <c r="AL15" s="2467">
        <f>SUM(AL17:AL24)</f>
        <v/>
      </c>
      <c r="AM15" s="2467">
        <f>SUM(AM17:AM24)</f>
        <v/>
      </c>
      <c r="AN15" s="2467">
        <f>SUM(AN17:AN24)</f>
        <v/>
      </c>
      <c r="AO15" s="2468">
        <f>SUM(AO17:AO24)</f>
        <v/>
      </c>
      <c r="AP15" s="495" t="n">
        <v>2022</v>
      </c>
    </row>
    <row r="16" ht="18" customFormat="1" customHeight="1" s="499">
      <c r="A16" s="495" t="n">
        <v>2023</v>
      </c>
      <c r="B16" s="2467">
        <f>SUM(B18:B25)</f>
        <v/>
      </c>
      <c r="C16" s="2467">
        <f>SUM(C18:C25)</f>
        <v/>
      </c>
      <c r="D16" s="2467">
        <f>SUM(D18:D25)</f>
        <v/>
      </c>
      <c r="E16" s="2467">
        <f>SUM(E18:E25)</f>
        <v/>
      </c>
      <c r="F16" s="2467">
        <f>SUM(F18:F25)</f>
        <v/>
      </c>
      <c r="G16" s="2467">
        <f>SUM(G18:G25)</f>
        <v/>
      </c>
      <c r="H16" s="2467">
        <f>SUM(H18:H25)</f>
        <v/>
      </c>
      <c r="I16" s="2467">
        <f>SUM(I18:I25)</f>
        <v/>
      </c>
      <c r="J16" s="2467">
        <f>SUM(J18:J25)</f>
        <v/>
      </c>
      <c r="K16" s="2467">
        <f>SUM(K18:K25)</f>
        <v/>
      </c>
      <c r="L16" s="2467">
        <f>SUM(L18:L25)</f>
        <v/>
      </c>
      <c r="M16" s="2467">
        <f>SUM(M18:M25)</f>
        <v/>
      </c>
      <c r="N16" s="2467">
        <f>SUM(N18:N25)</f>
        <v/>
      </c>
      <c r="O16" s="2467">
        <f>SUM(O18:O25)</f>
        <v/>
      </c>
      <c r="P16" s="2467">
        <f>SUM(P18:P25)</f>
        <v/>
      </c>
      <c r="Q16" s="2467">
        <f>SUM(Q18:Q25)</f>
        <v/>
      </c>
      <c r="R16" s="2467">
        <f>SUM(R18:R25)</f>
        <v/>
      </c>
      <c r="S16" s="2467">
        <f>SUM(S18:S25)</f>
        <v/>
      </c>
      <c r="T16" s="2467">
        <f>SUM(T18:T25)</f>
        <v/>
      </c>
      <c r="U16" s="2467">
        <f>SUM(U18:U25)</f>
        <v/>
      </c>
      <c r="V16" s="2467">
        <f>SUM(V18:V25)</f>
        <v/>
      </c>
      <c r="W16" s="2467">
        <f>SUM(W18:W25)</f>
        <v/>
      </c>
      <c r="X16" s="2467">
        <f>SUM(X18:X25)</f>
        <v/>
      </c>
      <c r="Y16" s="2467">
        <f>SUM(Y18:Y25)</f>
        <v/>
      </c>
      <c r="Z16" s="2467">
        <f>SUM(Z18:Z25)</f>
        <v/>
      </c>
      <c r="AA16" s="2467">
        <f>SUM(AA18:AA25)</f>
        <v/>
      </c>
      <c r="AB16" s="2467">
        <f>SUM(AB18:AB25)</f>
        <v/>
      </c>
      <c r="AC16" s="2467">
        <f>SUM(AC18:AC25)</f>
        <v/>
      </c>
      <c r="AD16" s="2467">
        <f>SUM(AD18:AD25)</f>
        <v/>
      </c>
      <c r="AE16" s="2467">
        <f>SUM(AE18:AE25)</f>
        <v/>
      </c>
      <c r="AF16" s="2467">
        <f>SUM(AF18:AF25)</f>
        <v/>
      </c>
      <c r="AG16" s="2467">
        <f>SUM(AG18:AG25)</f>
        <v/>
      </c>
      <c r="AH16" s="2467">
        <f>SUM(AH18:AH25)</f>
        <v/>
      </c>
      <c r="AI16" s="2467">
        <f>SUM(AI18:AI25)</f>
        <v/>
      </c>
      <c r="AJ16" s="2467">
        <f>SUM(AJ18:AJ25)</f>
        <v/>
      </c>
      <c r="AK16" s="2467">
        <f>SUM(AK18:AK25)</f>
        <v/>
      </c>
      <c r="AL16" s="2467">
        <f>SUM(AL18:AL25)</f>
        <v/>
      </c>
      <c r="AM16" s="2467">
        <f>SUM(AM18:AM25)</f>
        <v/>
      </c>
      <c r="AN16" s="2467">
        <f>SUM(AN18:AN25)</f>
        <v/>
      </c>
      <c r="AO16" s="2468">
        <f>SUM(AO18:AO25)</f>
        <v/>
      </c>
      <c r="AP16" s="495" t="n">
        <v>2023</v>
      </c>
    </row>
    <row r="17" ht="18" customFormat="1" customHeight="1" s="498">
      <c r="A17" s="500" t="n">
        <v>2024</v>
      </c>
      <c r="B17" s="2404">
        <f>SUM(B19:B26)</f>
        <v/>
      </c>
      <c r="C17" s="2404">
        <f>SUM(C19:C26)</f>
        <v/>
      </c>
      <c r="D17" s="2404">
        <f>SUM(D19:D26)</f>
        <v/>
      </c>
      <c r="E17" s="2404">
        <f>SUM(E19:E26)</f>
        <v/>
      </c>
      <c r="F17" s="2404">
        <f>SUM(F19:F26)</f>
        <v/>
      </c>
      <c r="G17" s="2404">
        <f>SUM(G19:G26)</f>
        <v/>
      </c>
      <c r="H17" s="2404">
        <f>SUM(H19:H26)</f>
        <v/>
      </c>
      <c r="I17" s="2404">
        <f>SUM(I19:I26)</f>
        <v/>
      </c>
      <c r="J17" s="2404">
        <f>SUM(J19:J26)</f>
        <v/>
      </c>
      <c r="K17" s="2404">
        <f>SUM(K19:K26)</f>
        <v/>
      </c>
      <c r="L17" s="2404">
        <f>SUM(L19:L26)</f>
        <v/>
      </c>
      <c r="M17" s="2404">
        <f>SUM(M19:M26)</f>
        <v/>
      </c>
      <c r="N17" s="2404">
        <f>SUM(N19:N26)</f>
        <v/>
      </c>
      <c r="O17" s="2404">
        <f>SUM(O19:O26)</f>
        <v/>
      </c>
      <c r="P17" s="2404">
        <f>SUM(P19:P26)</f>
        <v/>
      </c>
      <c r="Q17" s="2404">
        <f>SUM(Q19:Q26)</f>
        <v/>
      </c>
      <c r="R17" s="2404">
        <f>SUM(R19:R26)</f>
        <v/>
      </c>
      <c r="S17" s="2404">
        <f>SUM(S19:S26)</f>
        <v/>
      </c>
      <c r="T17" s="2404">
        <f>SUM(T19:T26)</f>
        <v/>
      </c>
      <c r="U17" s="2404">
        <f>SUM(U19:U26)</f>
        <v/>
      </c>
      <c r="V17" s="2404">
        <f>SUM(V19:V26)</f>
        <v/>
      </c>
      <c r="W17" s="2404">
        <f>SUM(W19:W26)</f>
        <v/>
      </c>
      <c r="X17" s="2404">
        <f>SUM(X19:X26)</f>
        <v/>
      </c>
      <c r="Y17" s="2404">
        <f>SUM(Y19:Y26)</f>
        <v/>
      </c>
      <c r="Z17" s="2404">
        <f>SUM(Z19:Z26)</f>
        <v/>
      </c>
      <c r="AA17" s="2404">
        <f>SUM(AA19:AA26)</f>
        <v/>
      </c>
      <c r="AB17" s="2404">
        <f>SUM(AB19:AB26)</f>
        <v/>
      </c>
      <c r="AC17" s="2404">
        <f>SUM(AC19:AC26)</f>
        <v/>
      </c>
      <c r="AD17" s="2404">
        <f>SUM(AD19:AD26)</f>
        <v/>
      </c>
      <c r="AE17" s="2404">
        <f>SUM(AE19:AE26)</f>
        <v/>
      </c>
      <c r="AF17" s="2404">
        <f>SUM(AF19:AF26)</f>
        <v/>
      </c>
      <c r="AG17" s="2404">
        <f>SUM(AG19:AG26)</f>
        <v/>
      </c>
      <c r="AH17" s="2404">
        <f>SUM(AH19:AH26)</f>
        <v/>
      </c>
      <c r="AI17" s="2404">
        <f>SUM(AI19:AI26)</f>
        <v/>
      </c>
      <c r="AJ17" s="2404">
        <f>SUM(AJ19:AJ26)</f>
        <v/>
      </c>
      <c r="AK17" s="2404">
        <f>SUM(AK19:AK26)</f>
        <v/>
      </c>
      <c r="AL17" s="2404">
        <f>SUM(AL19:AL26)</f>
        <v/>
      </c>
      <c r="AM17" s="2404">
        <f>SUM(AM19:AM26)</f>
        <v/>
      </c>
      <c r="AN17" s="2404">
        <f>SUM(AN19:AN26)</f>
        <v/>
      </c>
      <c r="AO17" s="2469">
        <f>SUM(AO19:AO26)</f>
        <v/>
      </c>
      <c r="AP17" s="500" t="n">
        <v>2024</v>
      </c>
    </row>
    <row r="18" ht="13.7" customFormat="1" customHeight="1" s="499">
      <c r="A18" s="2470" t="n"/>
      <c r="B18" s="2404" t="n"/>
      <c r="C18" s="2404" t="n"/>
      <c r="D18" s="2404" t="n"/>
      <c r="E18" s="2404" t="n"/>
      <c r="F18" s="2404" t="n"/>
      <c r="G18" s="2404" t="n"/>
      <c r="H18" s="2404" t="n"/>
      <c r="I18" s="2404" t="n"/>
      <c r="J18" s="2467" t="n"/>
      <c r="K18" s="2467" t="n"/>
      <c r="L18" s="2467" t="n"/>
      <c r="M18" s="2467" t="n"/>
      <c r="N18" s="2467" t="n"/>
      <c r="O18" s="2467" t="n"/>
      <c r="P18" s="2467" t="n"/>
      <c r="Q18" s="2467" t="n"/>
      <c r="R18" s="2467" t="n"/>
      <c r="S18" s="2467" t="n"/>
      <c r="T18" s="2467" t="n"/>
      <c r="U18" s="2467" t="n"/>
      <c r="V18" s="2467" t="n"/>
      <c r="W18" s="2467" t="n"/>
      <c r="X18" s="2467" t="n"/>
      <c r="Y18" s="2467" t="n"/>
      <c r="Z18" s="2467" t="n"/>
      <c r="AA18" s="2467" t="n"/>
      <c r="AB18" s="2467" t="n"/>
      <c r="AC18" s="2467" t="n"/>
      <c r="AD18" s="2467" t="n"/>
      <c r="AE18" s="2467" t="n"/>
      <c r="AF18" s="2467" t="n"/>
      <c r="AG18" s="2467" t="n"/>
      <c r="AH18" s="2467" t="n"/>
      <c r="AI18" s="2467" t="n"/>
      <c r="AJ18" s="2467" t="n"/>
      <c r="AK18" s="2467" t="n"/>
      <c r="AL18" s="2467" t="n"/>
      <c r="AM18" s="2467" t="n"/>
      <c r="AN18" s="2467" t="n"/>
      <c r="AO18" s="2468" t="n"/>
      <c r="AP18" s="2471" t="n"/>
    </row>
    <row r="19" ht="17.65" customFormat="1" customHeight="1" s="499">
      <c r="A19" s="2470" t="inlineStr">
        <is>
          <t>대가야읍</t>
        </is>
      </c>
      <c r="B19" s="2472">
        <f>SUM(F19,Z19)</f>
        <v/>
      </c>
      <c r="C19" s="2467">
        <f>SUM(G19,AA19)</f>
        <v/>
      </c>
      <c r="D19" s="2467">
        <f>SUM(H19,AB19)</f>
        <v/>
      </c>
      <c r="E19" s="2467">
        <f>SUM(I19,AC19)</f>
        <v/>
      </c>
      <c r="F19" s="2467">
        <f>SUM(J19,N19,R19,V19)</f>
        <v/>
      </c>
      <c r="G19" s="2467">
        <f>SUM(K19,O19,S19,W19)</f>
        <v/>
      </c>
      <c r="H19" s="2467">
        <f>SUM(L19,P19,T19,X19)</f>
        <v/>
      </c>
      <c r="I19" s="2467">
        <f>SUM(M19,Q19,U19,Y19)</f>
        <v/>
      </c>
      <c r="J19" s="2473" t="n">
        <v>0</v>
      </c>
      <c r="K19" s="2473" t="n">
        <v>0</v>
      </c>
      <c r="L19" s="2473" t="n">
        <v>0</v>
      </c>
      <c r="M19" s="2473" t="n">
        <v>0</v>
      </c>
      <c r="N19" s="2473" t="n">
        <v>0</v>
      </c>
      <c r="O19" s="2473" t="n">
        <v>0</v>
      </c>
      <c r="P19" s="2473" t="n">
        <v>0</v>
      </c>
      <c r="Q19" s="2473" t="n">
        <v>0</v>
      </c>
      <c r="R19" s="2473" t="n">
        <v>0</v>
      </c>
      <c r="S19" s="2473" t="n">
        <v>0</v>
      </c>
      <c r="T19" s="2473" t="n">
        <v>0</v>
      </c>
      <c r="U19" s="2473" t="n">
        <v>0</v>
      </c>
      <c r="V19" s="2473" t="n">
        <v>0</v>
      </c>
      <c r="W19" s="2473" t="n">
        <v>0</v>
      </c>
      <c r="X19" s="2473" t="n">
        <v>0</v>
      </c>
      <c r="Y19" s="2473" t="n">
        <v>0</v>
      </c>
      <c r="Z19" s="2467">
        <f>SUM(AD19,AH19,AL19)</f>
        <v/>
      </c>
      <c r="AA19" s="2467">
        <f>SUM(AE19,AI19,AM19)</f>
        <v/>
      </c>
      <c r="AB19" s="2467">
        <f>SUM(AF19,AJ19,AN19)</f>
        <v/>
      </c>
      <c r="AC19" s="2467">
        <f>SUM(AG19,AK19,AO19)</f>
        <v/>
      </c>
      <c r="AD19" s="2473" t="n">
        <v>0</v>
      </c>
      <c r="AE19" s="2473" t="n">
        <v>0</v>
      </c>
      <c r="AF19" s="2473" t="n">
        <v>0</v>
      </c>
      <c r="AG19" s="2473" t="n">
        <v>0</v>
      </c>
      <c r="AH19" s="2473" t="n">
        <v>0</v>
      </c>
      <c r="AI19" s="2473" t="n">
        <v>0</v>
      </c>
      <c r="AJ19" s="2473" t="n">
        <v>0</v>
      </c>
      <c r="AK19" s="2473" t="n">
        <v>0</v>
      </c>
      <c r="AL19" s="2473" t="n">
        <v>0</v>
      </c>
      <c r="AM19" s="2473" t="n">
        <v>0</v>
      </c>
      <c r="AN19" s="2473" t="n">
        <v>0</v>
      </c>
      <c r="AO19" s="2473" t="n">
        <v>0</v>
      </c>
      <c r="AP19" s="507" t="inlineStr">
        <is>
          <t>Daegaya-eup</t>
        </is>
      </c>
    </row>
    <row r="20" ht="17.65" customFormat="1" customHeight="1" s="499">
      <c r="A20" s="2470" t="inlineStr">
        <is>
          <t>덕곡면</t>
        </is>
      </c>
      <c r="B20" s="2472">
        <f>SUM(F20,Z20)</f>
        <v/>
      </c>
      <c r="C20" s="2467">
        <f>SUM(G20,AA20)</f>
        <v/>
      </c>
      <c r="D20" s="2467">
        <f>SUM(H20,AB20)</f>
        <v/>
      </c>
      <c r="E20" s="2467">
        <f>SUM(I20,AC20)</f>
        <v/>
      </c>
      <c r="F20" s="2467">
        <f>SUM(J20,N20,R20,V20)</f>
        <v/>
      </c>
      <c r="G20" s="2467">
        <f>SUM(K20,O20,S20,W20)</f>
        <v/>
      </c>
      <c r="H20" s="2467">
        <f>SUM(L20,P20,T20,X20)</f>
        <v/>
      </c>
      <c r="I20" s="2467">
        <f>SUM(M20,Q20,U20,Y20)</f>
        <v/>
      </c>
      <c r="J20" s="2473" t="n">
        <v>0</v>
      </c>
      <c r="K20" s="2473" t="n">
        <v>0</v>
      </c>
      <c r="L20" s="2473" t="n">
        <v>0</v>
      </c>
      <c r="M20" s="2473" t="n">
        <v>0</v>
      </c>
      <c r="N20" s="2473" t="n">
        <v>0</v>
      </c>
      <c r="O20" s="2473" t="n">
        <v>0</v>
      </c>
      <c r="P20" s="2473" t="n">
        <v>0</v>
      </c>
      <c r="Q20" s="2473" t="n">
        <v>0</v>
      </c>
      <c r="R20" s="2473" t="n">
        <v>0</v>
      </c>
      <c r="S20" s="2473" t="n">
        <v>0</v>
      </c>
      <c r="T20" s="2473" t="n">
        <v>0</v>
      </c>
      <c r="U20" s="2473" t="n">
        <v>0</v>
      </c>
      <c r="V20" s="2473" t="n">
        <v>0</v>
      </c>
      <c r="W20" s="2473" t="n">
        <v>0</v>
      </c>
      <c r="X20" s="2473" t="n">
        <v>0</v>
      </c>
      <c r="Y20" s="2473" t="n">
        <v>0</v>
      </c>
      <c r="Z20" s="2467">
        <f>SUM(AD20,AH20,AL20)</f>
        <v/>
      </c>
      <c r="AA20" s="2467">
        <f>SUM(AE20,AI20,AM20)</f>
        <v/>
      </c>
      <c r="AB20" s="2467">
        <f>SUM(AF20,AJ20,AN20)</f>
        <v/>
      </c>
      <c r="AC20" s="2467">
        <f>SUM(AG20,AK20,AO20)</f>
        <v/>
      </c>
      <c r="AD20" s="2473" t="n">
        <v>0</v>
      </c>
      <c r="AE20" s="2473" t="n">
        <v>0</v>
      </c>
      <c r="AF20" s="2473" t="n">
        <v>0</v>
      </c>
      <c r="AG20" s="2473" t="n">
        <v>0</v>
      </c>
      <c r="AH20" s="2473" t="n">
        <v>0</v>
      </c>
      <c r="AI20" s="2473" t="n">
        <v>0</v>
      </c>
      <c r="AJ20" s="2473" t="n">
        <v>0</v>
      </c>
      <c r="AK20" s="2473" t="n">
        <v>0</v>
      </c>
      <c r="AL20" s="2473" t="n">
        <v>0</v>
      </c>
      <c r="AM20" s="2473" t="n">
        <v>0</v>
      </c>
      <c r="AN20" s="2473" t="n">
        <v>0</v>
      </c>
      <c r="AO20" s="2473" t="n">
        <v>0</v>
      </c>
      <c r="AP20" s="507" t="inlineStr">
        <is>
          <t>Deokgok-myeon</t>
        </is>
      </c>
    </row>
    <row r="21" ht="17.65" customFormat="1" customHeight="1" s="499">
      <c r="A21" s="2470" t="inlineStr">
        <is>
          <t>운수면</t>
        </is>
      </c>
      <c r="B21" s="2472">
        <f>SUM(F21,Z21)</f>
        <v/>
      </c>
      <c r="C21" s="2467">
        <f>SUM(G21,AA21)</f>
        <v/>
      </c>
      <c r="D21" s="2467">
        <f>SUM(H21,AB21)</f>
        <v/>
      </c>
      <c r="E21" s="2467">
        <f>SUM(I21,AC21)</f>
        <v/>
      </c>
      <c r="F21" s="2467">
        <f>SUM(J21,N21,R21,V21)</f>
        <v/>
      </c>
      <c r="G21" s="2467">
        <f>SUM(K21,O21,S21,W21)</f>
        <v/>
      </c>
      <c r="H21" s="2467">
        <f>SUM(L21,P21,T21,X21)</f>
        <v/>
      </c>
      <c r="I21" s="2467">
        <f>SUM(M21,Q21,U21,Y21)</f>
        <v/>
      </c>
      <c r="J21" s="2473" t="n">
        <v>0</v>
      </c>
      <c r="K21" s="2473" t="n">
        <v>0</v>
      </c>
      <c r="L21" s="2473" t="n">
        <v>0</v>
      </c>
      <c r="M21" s="2473" t="n">
        <v>0</v>
      </c>
      <c r="N21" s="2473" t="n">
        <v>0</v>
      </c>
      <c r="O21" s="2473" t="n">
        <v>0</v>
      </c>
      <c r="P21" s="2473" t="n">
        <v>0</v>
      </c>
      <c r="Q21" s="2473" t="n">
        <v>0</v>
      </c>
      <c r="R21" s="2473" t="n">
        <v>0</v>
      </c>
      <c r="S21" s="2473" t="n">
        <v>0</v>
      </c>
      <c r="T21" s="2473" t="n">
        <v>0</v>
      </c>
      <c r="U21" s="2473" t="n">
        <v>0</v>
      </c>
      <c r="V21" s="2473" t="n">
        <v>0</v>
      </c>
      <c r="W21" s="2473" t="n">
        <v>0</v>
      </c>
      <c r="X21" s="2473" t="n">
        <v>0</v>
      </c>
      <c r="Y21" s="2473" t="n">
        <v>0</v>
      </c>
      <c r="Z21" s="2467">
        <f>SUM(AD21,AH21,AL21)</f>
        <v/>
      </c>
      <c r="AA21" s="2467">
        <f>SUM(AE21,AI21,AM21)</f>
        <v/>
      </c>
      <c r="AB21" s="2467">
        <f>SUM(AF21,AJ21,AN21)</f>
        <v/>
      </c>
      <c r="AC21" s="2467">
        <f>SUM(AG21,AK21,AO21)</f>
        <v/>
      </c>
      <c r="AD21" s="2473" t="n">
        <v>0</v>
      </c>
      <c r="AE21" s="2473" t="n">
        <v>0</v>
      </c>
      <c r="AF21" s="2473" t="n">
        <v>0</v>
      </c>
      <c r="AG21" s="2473" t="n">
        <v>0</v>
      </c>
      <c r="AH21" s="2473" t="n">
        <v>0</v>
      </c>
      <c r="AI21" s="2473" t="n">
        <v>0</v>
      </c>
      <c r="AJ21" s="2473" t="n">
        <v>0</v>
      </c>
      <c r="AK21" s="2473" t="n">
        <v>0</v>
      </c>
      <c r="AL21" s="2473" t="n">
        <v>0</v>
      </c>
      <c r="AM21" s="2473" t="n">
        <v>0</v>
      </c>
      <c r="AN21" s="2473" t="n">
        <v>0</v>
      </c>
      <c r="AO21" s="2473" t="n">
        <v>0</v>
      </c>
      <c r="AP21" s="507" t="inlineStr">
        <is>
          <t>Unsu-myeon</t>
        </is>
      </c>
    </row>
    <row r="22" ht="17.65" customFormat="1" customHeight="1" s="499">
      <c r="A22" s="2470" t="inlineStr">
        <is>
          <t>성산면</t>
        </is>
      </c>
      <c r="B22" s="2472">
        <f>SUM(F22,Z22)</f>
        <v/>
      </c>
      <c r="C22" s="2467">
        <f>SUM(G22,AA22)</f>
        <v/>
      </c>
      <c r="D22" s="2467">
        <f>SUM(H22,AB22)</f>
        <v/>
      </c>
      <c r="E22" s="2467">
        <f>SUM(I22,AC22)</f>
        <v/>
      </c>
      <c r="F22" s="2467">
        <f>SUM(J22,N22,R22,V22)</f>
        <v/>
      </c>
      <c r="G22" s="2467">
        <f>SUM(K22,O22,S22,W22)</f>
        <v/>
      </c>
      <c r="H22" s="2467">
        <f>SUM(L22,P22,T22,X22)</f>
        <v/>
      </c>
      <c r="I22" s="2467">
        <f>SUM(M22,Q22,U22,Y22)</f>
        <v/>
      </c>
      <c r="J22" s="2473" t="n">
        <v>0</v>
      </c>
      <c r="K22" s="2473" t="n">
        <v>0</v>
      </c>
      <c r="L22" s="2473" t="n">
        <v>0</v>
      </c>
      <c r="M22" s="2473" t="n">
        <v>0</v>
      </c>
      <c r="N22" s="2473" t="n">
        <v>0</v>
      </c>
      <c r="O22" s="2473" t="n">
        <v>0</v>
      </c>
      <c r="P22" s="2473" t="n">
        <v>0</v>
      </c>
      <c r="Q22" s="2473" t="n">
        <v>0</v>
      </c>
      <c r="R22" s="2473" t="n">
        <v>0</v>
      </c>
      <c r="S22" s="2473" t="n">
        <v>0</v>
      </c>
      <c r="T22" s="2473" t="n">
        <v>0</v>
      </c>
      <c r="U22" s="2473" t="n">
        <v>0</v>
      </c>
      <c r="V22" s="2473" t="n">
        <v>0</v>
      </c>
      <c r="W22" s="2473" t="n">
        <v>0</v>
      </c>
      <c r="X22" s="2473" t="n">
        <v>0</v>
      </c>
      <c r="Y22" s="2473" t="n">
        <v>0</v>
      </c>
      <c r="Z22" s="2467">
        <f>SUM(AD22,AH22,AL22)</f>
        <v/>
      </c>
      <c r="AA22" s="2467">
        <f>SUM(AE22,AI22,AM22)</f>
        <v/>
      </c>
      <c r="AB22" s="2467">
        <f>SUM(AF22,AJ22,AN22)</f>
        <v/>
      </c>
      <c r="AC22" s="2467">
        <f>SUM(AG22,AK22,AO22)</f>
        <v/>
      </c>
      <c r="AD22" s="2473" t="n">
        <v>0</v>
      </c>
      <c r="AE22" s="2473" t="n">
        <v>0</v>
      </c>
      <c r="AF22" s="2473" t="n">
        <v>0</v>
      </c>
      <c r="AG22" s="2473" t="n">
        <v>0</v>
      </c>
      <c r="AH22" s="2473" t="n">
        <v>0</v>
      </c>
      <c r="AI22" s="2473" t="n">
        <v>0</v>
      </c>
      <c r="AJ22" s="2473" t="n">
        <v>0</v>
      </c>
      <c r="AK22" s="2473" t="n">
        <v>0</v>
      </c>
      <c r="AL22" s="2473" t="n">
        <v>0</v>
      </c>
      <c r="AM22" s="2473" t="n">
        <v>0</v>
      </c>
      <c r="AN22" s="2473" t="n">
        <v>0</v>
      </c>
      <c r="AO22" s="2473" t="n">
        <v>0</v>
      </c>
      <c r="AP22" s="507" t="inlineStr">
        <is>
          <t>Seongsan-myeon</t>
        </is>
      </c>
    </row>
    <row r="23" ht="17.65" customFormat="1" customHeight="1" s="499">
      <c r="A23" s="2470" t="inlineStr">
        <is>
          <t>다산면</t>
        </is>
      </c>
      <c r="B23" s="2472">
        <f>SUM(F23,Z23)</f>
        <v/>
      </c>
      <c r="C23" s="2467">
        <f>SUM(G23,AA23)</f>
        <v/>
      </c>
      <c r="D23" s="2467">
        <f>SUM(H23,AB23)</f>
        <v/>
      </c>
      <c r="E23" s="2467">
        <f>SUM(I23,AC23)</f>
        <v/>
      </c>
      <c r="F23" s="2467">
        <f>SUM(J23,N23,R23,V23)</f>
        <v/>
      </c>
      <c r="G23" s="2467">
        <f>SUM(K23,O23,S23,W23)</f>
        <v/>
      </c>
      <c r="H23" s="2467">
        <f>SUM(L23,P23,T23,X23)</f>
        <v/>
      </c>
      <c r="I23" s="2467">
        <f>SUM(M23,Q23,U23,Y23)</f>
        <v/>
      </c>
      <c r="J23" s="2473" t="n">
        <v>0</v>
      </c>
      <c r="K23" s="2473" t="n">
        <v>0</v>
      </c>
      <c r="L23" s="2473" t="n">
        <v>0</v>
      </c>
      <c r="M23" s="2473" t="n">
        <v>0</v>
      </c>
      <c r="N23" s="2473" t="n">
        <v>0</v>
      </c>
      <c r="O23" s="2473" t="n">
        <v>0</v>
      </c>
      <c r="P23" s="2473" t="n">
        <v>0</v>
      </c>
      <c r="Q23" s="2473" t="n">
        <v>0</v>
      </c>
      <c r="R23" s="2473" t="n">
        <v>0</v>
      </c>
      <c r="S23" s="2473" t="n">
        <v>0</v>
      </c>
      <c r="T23" s="2473" t="n">
        <v>0</v>
      </c>
      <c r="U23" s="2473" t="n">
        <v>0</v>
      </c>
      <c r="V23" s="2473" t="n">
        <v>0</v>
      </c>
      <c r="W23" s="2473" t="n">
        <v>0</v>
      </c>
      <c r="X23" s="2473" t="n">
        <v>0</v>
      </c>
      <c r="Y23" s="2473" t="n">
        <v>0</v>
      </c>
      <c r="Z23" s="2467">
        <f>SUM(AD23,AH23,AL23)</f>
        <v/>
      </c>
      <c r="AA23" s="2467">
        <f>SUM(AE23,AI23,AM23)</f>
        <v/>
      </c>
      <c r="AB23" s="2467">
        <f>SUM(AF23,AJ23,AN23)</f>
        <v/>
      </c>
      <c r="AC23" s="2467">
        <f>SUM(AG23,AK23,AO23)</f>
        <v/>
      </c>
      <c r="AD23" s="2473" t="n">
        <v>0</v>
      </c>
      <c r="AE23" s="2473" t="n">
        <v>0</v>
      </c>
      <c r="AF23" s="2473" t="n">
        <v>0</v>
      </c>
      <c r="AG23" s="2473" t="n">
        <v>0</v>
      </c>
      <c r="AH23" s="2473" t="n">
        <v>0</v>
      </c>
      <c r="AI23" s="2473" t="n">
        <v>0</v>
      </c>
      <c r="AJ23" s="2473" t="n">
        <v>0</v>
      </c>
      <c r="AK23" s="2473" t="n">
        <v>0</v>
      </c>
      <c r="AL23" s="2473" t="n">
        <v>0</v>
      </c>
      <c r="AM23" s="2473" t="n">
        <v>0</v>
      </c>
      <c r="AN23" s="2473" t="n">
        <v>0</v>
      </c>
      <c r="AO23" s="2473" t="n">
        <v>0</v>
      </c>
      <c r="AP23" s="507" t="inlineStr">
        <is>
          <t>Dasan-myeon</t>
        </is>
      </c>
    </row>
    <row r="24" ht="17.65" customFormat="1" customHeight="1" s="499">
      <c r="A24" s="2470" t="inlineStr">
        <is>
          <t>개진면</t>
        </is>
      </c>
      <c r="B24" s="2472">
        <f>SUM(F24,Z24)</f>
        <v/>
      </c>
      <c r="C24" s="2467">
        <f>SUM(G24,AA24)</f>
        <v/>
      </c>
      <c r="D24" s="2467">
        <f>SUM(H24,AB24)</f>
        <v/>
      </c>
      <c r="E24" s="2467">
        <f>SUM(I24,AC24)</f>
        <v/>
      </c>
      <c r="F24" s="2467">
        <f>SUM(J24,N24,R24,V24)</f>
        <v/>
      </c>
      <c r="G24" s="2467">
        <f>SUM(K24,O24,S24,W24)</f>
        <v/>
      </c>
      <c r="H24" s="2467">
        <f>SUM(L24,P24,T24,X24)</f>
        <v/>
      </c>
      <c r="I24" s="2467">
        <f>SUM(M24,Q24,U24,Y24)</f>
        <v/>
      </c>
      <c r="J24" s="2473" t="n">
        <v>0</v>
      </c>
      <c r="K24" s="2473" t="n">
        <v>0</v>
      </c>
      <c r="L24" s="2473" t="n">
        <v>0</v>
      </c>
      <c r="M24" s="2473" t="n">
        <v>0</v>
      </c>
      <c r="N24" s="2473" t="n">
        <v>0</v>
      </c>
      <c r="O24" s="2473" t="n">
        <v>0</v>
      </c>
      <c r="P24" s="2473" t="n">
        <v>0</v>
      </c>
      <c r="Q24" s="2473" t="n">
        <v>0</v>
      </c>
      <c r="R24" s="2473" t="n">
        <v>0</v>
      </c>
      <c r="S24" s="2473" t="n">
        <v>0</v>
      </c>
      <c r="T24" s="2473" t="n">
        <v>0</v>
      </c>
      <c r="U24" s="2473" t="n">
        <v>0</v>
      </c>
      <c r="V24" s="2473" t="n">
        <v>0</v>
      </c>
      <c r="W24" s="2473" t="n">
        <v>0</v>
      </c>
      <c r="X24" s="2473" t="n">
        <v>0</v>
      </c>
      <c r="Y24" s="2473" t="n">
        <v>0</v>
      </c>
      <c r="Z24" s="2467">
        <f>SUM(AD24,AH24,AL24)</f>
        <v/>
      </c>
      <c r="AA24" s="2467">
        <f>SUM(AE24,AI24,AM24)</f>
        <v/>
      </c>
      <c r="AB24" s="2467">
        <f>SUM(AF24,AJ24,AN24)</f>
        <v/>
      </c>
      <c r="AC24" s="2467">
        <f>SUM(AG24,AK24,AO24)</f>
        <v/>
      </c>
      <c r="AD24" s="2473" t="n">
        <v>0</v>
      </c>
      <c r="AE24" s="2473" t="n">
        <v>0</v>
      </c>
      <c r="AF24" s="2473" t="n">
        <v>0</v>
      </c>
      <c r="AG24" s="2473" t="n">
        <v>0</v>
      </c>
      <c r="AH24" s="2473" t="n">
        <v>0</v>
      </c>
      <c r="AI24" s="2473" t="n">
        <v>0</v>
      </c>
      <c r="AJ24" s="2473" t="n">
        <v>0</v>
      </c>
      <c r="AK24" s="2473" t="n">
        <v>0</v>
      </c>
      <c r="AL24" s="2473" t="n">
        <v>0</v>
      </c>
      <c r="AM24" s="2473" t="n">
        <v>0</v>
      </c>
      <c r="AN24" s="2473" t="n">
        <v>0</v>
      </c>
      <c r="AO24" s="2473" t="n">
        <v>0</v>
      </c>
      <c r="AP24" s="507" t="inlineStr">
        <is>
          <t>Gaejin-myeon</t>
        </is>
      </c>
    </row>
    <row r="25" ht="17.65" customFormat="1" customHeight="1" s="499">
      <c r="A25" s="2470" t="inlineStr">
        <is>
          <t>우곡면</t>
        </is>
      </c>
      <c r="B25" s="2472">
        <f>SUM(F25,Z25)</f>
        <v/>
      </c>
      <c r="C25" s="2467">
        <f>SUM(G25,AA25)</f>
        <v/>
      </c>
      <c r="D25" s="2467">
        <f>SUM(H25,AB25)</f>
        <v/>
      </c>
      <c r="E25" s="2467">
        <f>SUM(I25,AC25)</f>
        <v/>
      </c>
      <c r="F25" s="2467">
        <f>SUM(J25,N25,R25,V25)</f>
        <v/>
      </c>
      <c r="G25" s="2467">
        <f>SUM(K25,O25,S25,W25)</f>
        <v/>
      </c>
      <c r="H25" s="2467">
        <f>SUM(L25,P25,T25,X25)</f>
        <v/>
      </c>
      <c r="I25" s="2467">
        <f>SUM(M25,Q25,U25,Y25)</f>
        <v/>
      </c>
      <c r="J25" s="2473" t="n">
        <v>0</v>
      </c>
      <c r="K25" s="2473" t="n">
        <v>0</v>
      </c>
      <c r="L25" s="2473" t="n">
        <v>0</v>
      </c>
      <c r="M25" s="2473" t="n">
        <v>0</v>
      </c>
      <c r="N25" s="2473" t="n">
        <v>0</v>
      </c>
      <c r="O25" s="2473" t="n">
        <v>0</v>
      </c>
      <c r="P25" s="2473" t="n">
        <v>0</v>
      </c>
      <c r="Q25" s="2473" t="n">
        <v>0</v>
      </c>
      <c r="R25" s="2473" t="n">
        <v>0</v>
      </c>
      <c r="S25" s="2473" t="n">
        <v>0</v>
      </c>
      <c r="T25" s="2473" t="n">
        <v>0</v>
      </c>
      <c r="U25" s="2473" t="n">
        <v>0</v>
      </c>
      <c r="V25" s="2473" t="n">
        <v>0</v>
      </c>
      <c r="W25" s="2473" t="n">
        <v>0</v>
      </c>
      <c r="X25" s="2473" t="n">
        <v>0</v>
      </c>
      <c r="Y25" s="2473" t="n">
        <v>0</v>
      </c>
      <c r="Z25" s="2467">
        <f>SUM(AD25,AH25,AL25)</f>
        <v/>
      </c>
      <c r="AA25" s="2467">
        <f>SUM(AE25,AI25,AM25)</f>
        <v/>
      </c>
      <c r="AB25" s="2467">
        <f>SUM(AF25,AJ25,AN25)</f>
        <v/>
      </c>
      <c r="AC25" s="2467">
        <f>SUM(AG25,AK25,AO25)</f>
        <v/>
      </c>
      <c r="AD25" s="2473" t="n">
        <v>0</v>
      </c>
      <c r="AE25" s="2473" t="n">
        <v>0</v>
      </c>
      <c r="AF25" s="2473" t="n">
        <v>0</v>
      </c>
      <c r="AG25" s="2473" t="n">
        <v>0</v>
      </c>
      <c r="AH25" s="2473" t="n">
        <v>0</v>
      </c>
      <c r="AI25" s="2473" t="n">
        <v>0</v>
      </c>
      <c r="AJ25" s="2473" t="n">
        <v>0</v>
      </c>
      <c r="AK25" s="2473" t="n">
        <v>0</v>
      </c>
      <c r="AL25" s="2473" t="n">
        <v>0</v>
      </c>
      <c r="AM25" s="2473" t="n">
        <v>0</v>
      </c>
      <c r="AN25" s="2473" t="n">
        <v>0</v>
      </c>
      <c r="AO25" s="2473" t="n">
        <v>0</v>
      </c>
      <c r="AP25" s="507" t="inlineStr">
        <is>
          <t>Ugok-myeon</t>
        </is>
      </c>
    </row>
    <row r="26" ht="17.65" customFormat="1" customHeight="1" s="499" thickBot="1">
      <c r="A26" s="2474" t="inlineStr">
        <is>
          <t>쌍림면</t>
        </is>
      </c>
      <c r="B26" s="2475">
        <f>SUM(F26,Z26)</f>
        <v/>
      </c>
      <c r="C26" s="2476">
        <f>SUM(G26,AA26)</f>
        <v/>
      </c>
      <c r="D26" s="2476">
        <f>SUM(H26,AB26)</f>
        <v/>
      </c>
      <c r="E26" s="2476">
        <f>SUM(I26,AC26)</f>
        <v/>
      </c>
      <c r="F26" s="2476">
        <f>SUM(J26,N26,R26,V26)</f>
        <v/>
      </c>
      <c r="G26" s="2476">
        <f>SUM(K26,O26,S26,W26)</f>
        <v/>
      </c>
      <c r="H26" s="2476">
        <f>SUM(L26,P26,T26,X26)</f>
        <v/>
      </c>
      <c r="I26" s="2476">
        <f>SUM(M26,Q26,U26,Y26)</f>
        <v/>
      </c>
      <c r="J26" s="2477" t="n">
        <v>0</v>
      </c>
      <c r="K26" s="2477" t="n">
        <v>0</v>
      </c>
      <c r="L26" s="2477" t="n">
        <v>0</v>
      </c>
      <c r="M26" s="2477" t="n">
        <v>0</v>
      </c>
      <c r="N26" s="2477" t="n">
        <v>0</v>
      </c>
      <c r="O26" s="2477" t="n">
        <v>0</v>
      </c>
      <c r="P26" s="2477" t="n">
        <v>0</v>
      </c>
      <c r="Q26" s="2477" t="n">
        <v>0</v>
      </c>
      <c r="R26" s="2477" t="n">
        <v>0</v>
      </c>
      <c r="S26" s="2477" t="n">
        <v>0</v>
      </c>
      <c r="T26" s="2477" t="n">
        <v>0</v>
      </c>
      <c r="U26" s="2477" t="n">
        <v>0</v>
      </c>
      <c r="V26" s="2477" t="n">
        <v>0</v>
      </c>
      <c r="W26" s="2477" t="n">
        <v>0</v>
      </c>
      <c r="X26" s="2477" t="n">
        <v>0</v>
      </c>
      <c r="Y26" s="2477" t="n">
        <v>0</v>
      </c>
      <c r="Z26" s="2476">
        <f>SUM(AD26,AH26,AL26)</f>
        <v/>
      </c>
      <c r="AA26" s="2476">
        <f>SUM(AE26,AI26,AM26)</f>
        <v/>
      </c>
      <c r="AB26" s="2476">
        <f>SUM(AF26,AJ26,AN26)</f>
        <v/>
      </c>
      <c r="AC26" s="2476">
        <f>SUM(AG26,AK26,AO26)</f>
        <v/>
      </c>
      <c r="AD26" s="2477" t="n">
        <v>0</v>
      </c>
      <c r="AE26" s="2477" t="n">
        <v>0</v>
      </c>
      <c r="AF26" s="2477" t="n">
        <v>0</v>
      </c>
      <c r="AG26" s="2477" t="n">
        <v>0</v>
      </c>
      <c r="AH26" s="2477" t="n">
        <v>0</v>
      </c>
      <c r="AI26" s="2477" t="n">
        <v>0</v>
      </c>
      <c r="AJ26" s="2477" t="n">
        <v>0</v>
      </c>
      <c r="AK26" s="2477" t="n">
        <v>0</v>
      </c>
      <c r="AL26" s="2477" t="n">
        <v>0</v>
      </c>
      <c r="AM26" s="2477" t="n">
        <v>0</v>
      </c>
      <c r="AN26" s="2477" t="n">
        <v>0</v>
      </c>
      <c r="AO26" s="2477" t="n">
        <v>0</v>
      </c>
      <c r="AP26" s="512" t="inlineStr">
        <is>
          <t>Ssangnim-myeon</t>
        </is>
      </c>
    </row>
    <row r="27" ht="45" customFormat="1" customHeight="1" s="517">
      <c r="A27" s="1695" t="inlineStr">
        <is>
          <t xml:space="preserve">자료 : 가족행복과
주 : 2011년 자료부터 서식 변경 ("한부모가족시설 분류" 세분 등.. 항목 변경)
주 : 2019년 이후부터 항목명 수정 </t>
        </is>
      </c>
      <c r="B27" s="2478" t="n"/>
      <c r="C27" s="2478" t="n"/>
      <c r="D27" s="2478" t="n"/>
      <c r="E27" s="2478" t="n"/>
      <c r="F27" s="2478" t="n"/>
      <c r="G27" s="2478" t="n"/>
      <c r="H27" s="513" t="n"/>
      <c r="I27" s="513" t="n"/>
      <c r="J27" s="513" t="n"/>
      <c r="K27" s="513" t="n"/>
      <c r="L27" s="2479" t="n"/>
      <c r="M27" s="2479" t="n"/>
      <c r="N27" s="2479" t="n"/>
      <c r="O27" s="2479" t="n"/>
      <c r="P27" s="2479" t="n"/>
      <c r="Q27" s="2479" t="n"/>
      <c r="R27" s="2479" t="n"/>
      <c r="S27" s="2479" t="n"/>
      <c r="T27" s="2479" t="n"/>
      <c r="U27" s="2479" t="n"/>
      <c r="V27" s="1695" t="n"/>
      <c r="W27" s="2478" t="n"/>
      <c r="X27" s="2478" t="n"/>
      <c r="Y27" s="2478" t="n"/>
      <c r="Z27" s="2478" t="n"/>
      <c r="AA27" s="2478" t="n"/>
      <c r="AB27" s="2479" t="n"/>
      <c r="AC27" s="2479" t="n"/>
      <c r="AD27" s="2479" t="n"/>
      <c r="AE27" s="2479" t="n"/>
      <c r="AF27" s="2479" t="n"/>
      <c r="AG27" s="2479" t="n"/>
      <c r="AH27" s="513" t="n"/>
      <c r="AI27" s="513" t="n"/>
      <c r="AJ27" s="513" t="n"/>
      <c r="AK27" s="1695" t="n"/>
      <c r="AL27" s="2478" t="n"/>
      <c r="AM27" s="2478" t="n"/>
      <c r="AN27" s="1695" t="n"/>
      <c r="AO27" s="513" t="n"/>
      <c r="AP27" s="515" t="inlineStr">
        <is>
          <t>Source : Division of Women, Youth and Family Affairs</t>
        </is>
      </c>
    </row>
  </sheetData>
  <mergeCells count="60">
    <mergeCell ref="AM10:AM12"/>
    <mergeCell ref="AP6:AP12"/>
    <mergeCell ref="AH8:AK9"/>
    <mergeCell ref="L10:L12"/>
    <mergeCell ref="AO10:AO12"/>
    <mergeCell ref="N10:N12"/>
    <mergeCell ref="AE10:AE12"/>
    <mergeCell ref="Z10:Z12"/>
    <mergeCell ref="AB10:AB12"/>
    <mergeCell ref="X10:X12"/>
    <mergeCell ref="AF8:AG9"/>
    <mergeCell ref="K10:K12"/>
    <mergeCell ref="V27:AA27"/>
    <mergeCell ref="N8:Q9"/>
    <mergeCell ref="F10:F12"/>
    <mergeCell ref="F8:I9"/>
    <mergeCell ref="I10:I12"/>
    <mergeCell ref="AL10:AL12"/>
    <mergeCell ref="A3:AP3"/>
    <mergeCell ref="Z8:AC9"/>
    <mergeCell ref="AN10:AN12"/>
    <mergeCell ref="O10:O12"/>
    <mergeCell ref="D10:D12"/>
    <mergeCell ref="U10:U12"/>
    <mergeCell ref="AG10:AG12"/>
    <mergeCell ref="W10:W12"/>
    <mergeCell ref="AI10:AI12"/>
    <mergeCell ref="AD8:AE9"/>
    <mergeCell ref="AF10:AF12"/>
    <mergeCell ref="AK27:AM27"/>
    <mergeCell ref="AL8:AO9"/>
    <mergeCell ref="H10:H12"/>
    <mergeCell ref="A4:AP4"/>
    <mergeCell ref="J10:J12"/>
    <mergeCell ref="P10:P12"/>
    <mergeCell ref="B6:E9"/>
    <mergeCell ref="AA10:AA12"/>
    <mergeCell ref="R10:R12"/>
    <mergeCell ref="C10:C12"/>
    <mergeCell ref="AD10:AD12"/>
    <mergeCell ref="T10:T12"/>
    <mergeCell ref="V10:V12"/>
    <mergeCell ref="F6:Y7"/>
    <mergeCell ref="G10:G12"/>
    <mergeCell ref="M10:M12"/>
    <mergeCell ref="AJ10:AJ12"/>
    <mergeCell ref="A27:G27"/>
    <mergeCell ref="B10:B12"/>
    <mergeCell ref="Z6:AO7"/>
    <mergeCell ref="R8:U9"/>
    <mergeCell ref="E10:E12"/>
    <mergeCell ref="J8:M9"/>
    <mergeCell ref="V8:Y9"/>
    <mergeCell ref="Y10:Y12"/>
    <mergeCell ref="A6:A12"/>
    <mergeCell ref="AH10:AH12"/>
    <mergeCell ref="AC10:AC12"/>
    <mergeCell ref="S10:S12"/>
    <mergeCell ref="Q10:Q12"/>
    <mergeCell ref="AK10:AK12"/>
  </mergeCells>
  <pageMargins left="0.7" right="0.7" top="0.75" bottom="0.75" header="0.3" footer="0.3"/>
  <pageSetup orientation="portrait" paperSize="9" scale="17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AK26"/>
  <sheetViews>
    <sheetView view="pageBreakPreview" topLeftCell="A3" zoomScaleNormal="100" zoomScaleSheetLayoutView="100" workbookViewId="0">
      <selection activeCell="AD13" sqref="AD13"/>
    </sheetView>
  </sheetViews>
  <sheetFormatPr baseColWidth="8" defaultRowHeight="13.5"/>
  <sheetData>
    <row r="1" ht="15" customFormat="1" customHeight="1" s="411">
      <c r="A1" s="411" t="inlineStr">
        <is>
          <t>ⅩⅡ. 보건 및 사회보장</t>
        </is>
      </c>
      <c r="AK1" s="518" t="inlineStr">
        <is>
          <t>ⅩⅡ. Health and Social Security</t>
        </is>
      </c>
    </row>
    <row r="2" ht="15" customFormat="1" customHeight="1" s="411">
      <c r="AK2" s="518" t="n"/>
    </row>
    <row r="3" ht="24.95" customFormat="1" customHeight="1" s="411">
      <c r="A3" s="1759" t="inlineStr">
        <is>
          <t>32. 여성폭력상담</t>
        </is>
      </c>
    </row>
    <row r="4" ht="24.95" customFormat="1" customHeight="1" s="411">
      <c r="A4" s="1759" t="inlineStr">
        <is>
          <t>32. Counseling Services for Female Victims of Violence</t>
        </is>
      </c>
    </row>
    <row r="5" ht="15" customFormat="1" customHeight="1" s="411" thickBot="1">
      <c r="A5" s="519" t="inlineStr">
        <is>
          <t>단위 : 개소, 건</t>
        </is>
      </c>
      <c r="B5" s="1496" t="n"/>
      <c r="C5" s="519" t="n"/>
      <c r="D5" s="519" t="n"/>
      <c r="E5" s="519" t="n"/>
      <c r="F5" s="519" t="n"/>
      <c r="G5" s="519" t="n"/>
      <c r="H5" s="519" t="n"/>
      <c r="I5" s="519" t="n"/>
      <c r="J5" s="519" t="n"/>
      <c r="K5" s="519" t="n"/>
      <c r="L5" s="519" t="n"/>
      <c r="M5" s="519" t="inlineStr">
        <is>
          <t xml:space="preserve"> </t>
        </is>
      </c>
      <c r="N5" s="521" t="inlineStr">
        <is>
          <t xml:space="preserve"> </t>
        </is>
      </c>
      <c r="O5" s="519" t="n"/>
      <c r="P5" s="519" t="n"/>
      <c r="Q5" s="519" t="n"/>
      <c r="R5" s="519" t="inlineStr">
        <is>
          <t xml:space="preserve"> </t>
        </is>
      </c>
      <c r="S5" s="521" t="inlineStr">
        <is>
          <t xml:space="preserve"> </t>
        </is>
      </c>
      <c r="T5" s="519" t="n"/>
      <c r="U5" s="519" t="n"/>
      <c r="V5" s="519" t="n"/>
      <c r="W5" s="519" t="inlineStr">
        <is>
          <t xml:space="preserve"> </t>
        </is>
      </c>
      <c r="X5" s="521" t="inlineStr">
        <is>
          <t xml:space="preserve"> </t>
        </is>
      </c>
      <c r="Y5" s="519" t="n"/>
      <c r="Z5" s="519" t="n"/>
      <c r="AA5" s="519" t="n"/>
      <c r="AB5" s="519" t="inlineStr">
        <is>
          <t xml:space="preserve"> </t>
        </is>
      </c>
      <c r="AC5" s="521" t="inlineStr">
        <is>
          <t xml:space="preserve"> </t>
        </is>
      </c>
      <c r="AD5" s="519" t="n"/>
      <c r="AE5" s="519" t="n"/>
      <c r="AF5" s="519" t="n"/>
      <c r="AG5" s="519" t="inlineStr">
        <is>
          <t xml:space="preserve"> </t>
        </is>
      </c>
      <c r="AH5" s="521" t="inlineStr">
        <is>
          <t xml:space="preserve"> </t>
        </is>
      </c>
      <c r="AI5" s="519" t="n"/>
      <c r="AJ5" s="519" t="n"/>
      <c r="AK5" s="518" t="inlineStr">
        <is>
          <t>Unit : number, case</t>
        </is>
      </c>
    </row>
    <row r="6" ht="30" customFormat="1" customHeight="1" s="411">
      <c r="A6" s="1763" t="inlineStr">
        <is>
          <t>연별 및
읍면별</t>
        </is>
      </c>
      <c r="B6" s="1296" t="inlineStr">
        <is>
          <t>여성폭력상담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480" t="inlineStr">
        <is>
          <t>피해자 지원내역
Counseling Follow-ups</t>
        </is>
      </c>
      <c r="M6" s="2098" t="n"/>
      <c r="N6" s="2098" t="n"/>
      <c r="O6" s="2098" t="n"/>
      <c r="P6" s="2098" t="n"/>
      <c r="Q6" s="2098" t="n"/>
      <c r="R6" s="2098" t="n"/>
      <c r="S6" s="2098" t="n"/>
      <c r="T6" s="2098" t="n"/>
      <c r="U6" s="2098" t="n"/>
      <c r="V6" s="2098" t="n"/>
      <c r="W6" s="2098" t="n"/>
      <c r="X6" s="2098" t="n"/>
      <c r="Y6" s="2098" t="n"/>
      <c r="Z6" s="2098" t="n"/>
      <c r="AA6" s="2098" t="n"/>
      <c r="AB6" s="2098" t="n"/>
      <c r="AC6" s="2098" t="n"/>
      <c r="AD6" s="2098" t="n"/>
      <c r="AE6" s="2098" t="n"/>
      <c r="AF6" s="2098" t="n"/>
      <c r="AG6" s="2098" t="n"/>
      <c r="AH6" s="2098" t="n"/>
      <c r="AI6" s="2098" t="n"/>
      <c r="AJ6" s="2116" t="n"/>
      <c r="AK6" s="2160" t="inlineStr">
        <is>
          <t>Year &amp; Eup, 
Myeon</t>
        </is>
      </c>
    </row>
    <row r="7" ht="44.25" customFormat="1" customHeight="1" s="411">
      <c r="A7" s="2060" t="n"/>
      <c r="B7" s="2299" t="inlineStr">
        <is>
          <t>합 계              Total</t>
        </is>
      </c>
      <c r="C7" s="2118" t="n"/>
      <c r="D7" s="1302" t="inlineStr">
        <is>
          <t>통합상담</t>
        </is>
      </c>
      <c r="E7" s="2118" t="n"/>
      <c r="F7" s="1302" t="inlineStr">
        <is>
          <t>가정폭력
Domestic Violence</t>
        </is>
      </c>
      <c r="G7" s="2118" t="n"/>
      <c r="H7" s="1302" t="inlineStr">
        <is>
          <t>성폭력
Sexul Violence</t>
        </is>
      </c>
      <c r="I7" s="2118" t="n"/>
      <c r="J7" s="1393" t="inlineStr">
        <is>
          <t>성매매피해
Victims of Forced Prostitution</t>
        </is>
      </c>
      <c r="K7" s="2117" t="n"/>
      <c r="L7" s="1797" t="inlineStr">
        <is>
          <t>합 계
Total</t>
        </is>
      </c>
      <c r="M7" s="2117" t="n"/>
      <c r="N7" s="2117" t="n"/>
      <c r="O7" s="2117" t="n"/>
      <c r="P7" s="2118" t="n"/>
      <c r="Q7" s="1797" t="inlineStr">
        <is>
          <t>통합상담</t>
        </is>
      </c>
      <c r="R7" s="2117" t="n"/>
      <c r="S7" s="2117" t="n"/>
      <c r="T7" s="2117" t="n"/>
      <c r="U7" s="2118" t="n"/>
      <c r="V7" s="1829" t="inlineStr">
        <is>
          <t>가정폭력</t>
        </is>
      </c>
      <c r="W7" s="2117" t="n"/>
      <c r="X7" s="2117" t="n"/>
      <c r="Y7" s="2117" t="n"/>
      <c r="Z7" s="2118" t="n"/>
      <c r="AA7" s="1829" t="inlineStr">
        <is>
          <t>성폭력</t>
        </is>
      </c>
      <c r="AB7" s="2117" t="n"/>
      <c r="AC7" s="2117" t="n"/>
      <c r="AD7" s="2117" t="n"/>
      <c r="AE7" s="2118" t="n"/>
      <c r="AF7" s="1773" t="inlineStr">
        <is>
          <t>성매매피해</t>
        </is>
      </c>
      <c r="AG7" s="2117" t="n"/>
      <c r="AH7" s="2117" t="n"/>
      <c r="AI7" s="2117" t="n"/>
      <c r="AJ7" s="2300" t="n"/>
    </row>
    <row r="8" ht="23.25" customFormat="1" customHeight="1" s="411">
      <c r="A8" s="2060" t="n"/>
      <c r="B8" s="2481" t="inlineStr">
        <is>
          <t>상담소
No.of Counseling Centers</t>
        </is>
      </c>
      <c r="C8" s="1489" t="inlineStr">
        <is>
          <t>상담건수
No.of Counseling</t>
        </is>
      </c>
      <c r="D8" s="1489" t="inlineStr">
        <is>
          <t>상담소
No.of Counseling Centers</t>
        </is>
      </c>
      <c r="E8" s="1489" t="inlineStr">
        <is>
          <t>상담건수
No.of Counseling</t>
        </is>
      </c>
      <c r="F8" s="1489" t="inlineStr">
        <is>
          <t>상담소
No.of Counseling Centers</t>
        </is>
      </c>
      <c r="G8" s="1489" t="inlineStr">
        <is>
          <t>상담건수
No.of Counseling</t>
        </is>
      </c>
      <c r="H8" s="1489" t="inlineStr">
        <is>
          <t>상담소
No.of Counseling Centers</t>
        </is>
      </c>
      <c r="I8" s="1489" t="inlineStr">
        <is>
          <t>상담건수
No.of Counseling</t>
        </is>
      </c>
      <c r="J8" s="1489" t="inlineStr">
        <is>
          <t>상담소
No.of Counseling Centers</t>
        </is>
      </c>
      <c r="K8" s="1489" t="inlineStr">
        <is>
          <t>상담건수
No.of Counseling</t>
        </is>
      </c>
      <c r="L8" s="2482" t="inlineStr">
        <is>
          <t>심리·정서적 지원 Counseling</t>
        </is>
      </c>
      <c r="M8" s="1173" t="inlineStr">
        <is>
          <t>수사·법적
지원 Legal Aid</t>
        </is>
      </c>
      <c r="N8" s="1173" t="inlineStr">
        <is>
          <t>의료지원
Medical Aid</t>
        </is>
      </c>
      <c r="O8" s="1803" t="inlineStr">
        <is>
          <t>시설입소연계
Victim's facility</t>
        </is>
      </c>
      <c r="P8" s="1803" t="inlineStr">
        <is>
          <t>기타
Others</t>
        </is>
      </c>
      <c r="Q8" s="1803" t="inlineStr">
        <is>
          <t>심리·정서적 지원 Counseling</t>
        </is>
      </c>
      <c r="R8" s="1173" t="inlineStr">
        <is>
          <t>수사·법적
지원 Legal Aid</t>
        </is>
      </c>
      <c r="S8" s="1173" t="inlineStr">
        <is>
          <t>의료지원
Medical Aid</t>
        </is>
      </c>
      <c r="T8" s="1803" t="inlineStr">
        <is>
          <t>시설입소연계
Victim's facility</t>
        </is>
      </c>
      <c r="U8" s="1803" t="inlineStr">
        <is>
          <t>기타
Others</t>
        </is>
      </c>
      <c r="V8" s="2482" t="inlineStr">
        <is>
          <t>심리·정서적 지원 Counseling</t>
        </is>
      </c>
      <c r="W8" s="1173" t="inlineStr">
        <is>
          <t>수사·법적
지원 Legal Aid</t>
        </is>
      </c>
      <c r="X8" s="1173" t="inlineStr">
        <is>
          <t>의료지원
Medical Aid</t>
        </is>
      </c>
      <c r="Y8" s="1803" t="inlineStr">
        <is>
          <t>시설입소연계
Victim's facility</t>
        </is>
      </c>
      <c r="Z8" s="1803" t="inlineStr">
        <is>
          <t>기타
Others</t>
        </is>
      </c>
      <c r="AA8" s="2482" t="inlineStr">
        <is>
          <t>심리·정서적 지원 Counseling</t>
        </is>
      </c>
      <c r="AB8" s="1173" t="inlineStr">
        <is>
          <t>수사·법적
지원 Legal Aid</t>
        </is>
      </c>
      <c r="AC8" s="1173" t="inlineStr">
        <is>
          <t>의료지원
Medical Aid</t>
        </is>
      </c>
      <c r="AD8" s="1803" t="inlineStr">
        <is>
          <t>시설입소연계
Victim's facility</t>
        </is>
      </c>
      <c r="AE8" s="1803" t="inlineStr">
        <is>
          <t>기타
Others</t>
        </is>
      </c>
      <c r="AF8" s="2482" t="inlineStr">
        <is>
          <t>심리·정서적 지원 Counseling</t>
        </is>
      </c>
      <c r="AG8" s="1173" t="inlineStr">
        <is>
          <t>수사·법적
지원 Legal Aid</t>
        </is>
      </c>
      <c r="AH8" s="1173" t="inlineStr">
        <is>
          <t>의료지원
Medical Aid</t>
        </is>
      </c>
      <c r="AI8" s="1803" t="inlineStr">
        <is>
          <t>시설입소연계
Victim's facility</t>
        </is>
      </c>
      <c r="AJ8" s="2483" t="inlineStr">
        <is>
          <t>기타
Others</t>
        </is>
      </c>
    </row>
    <row r="9" ht="23.25" customFormat="1" customHeight="1" s="411">
      <c r="A9" s="2060" t="n"/>
      <c r="B9" s="2119" t="n"/>
      <c r="C9" s="2064" t="n"/>
      <c r="D9" s="2064" t="n"/>
      <c r="E9" s="2064" t="n"/>
      <c r="F9" s="2064" t="n"/>
      <c r="G9" s="2064" t="n"/>
      <c r="H9" s="2064" t="n"/>
      <c r="I9" s="2064" t="n"/>
      <c r="J9" s="2064" t="n"/>
      <c r="K9" s="2064" t="n"/>
      <c r="L9" s="2086" t="n"/>
      <c r="M9" s="2064" t="n"/>
      <c r="N9" s="2064" t="n"/>
      <c r="O9" s="2064" t="n"/>
      <c r="P9" s="2064" t="n"/>
      <c r="Q9" s="2064" t="n"/>
      <c r="R9" s="2064" t="n"/>
      <c r="S9" s="2064" t="n"/>
      <c r="T9" s="2064" t="n"/>
      <c r="U9" s="2064" t="n"/>
      <c r="V9" s="2086" t="n"/>
      <c r="W9" s="2064" t="n"/>
      <c r="X9" s="2064" t="n"/>
      <c r="Y9" s="2064" t="n"/>
      <c r="Z9" s="2064" t="n"/>
      <c r="AA9" s="2086" t="n"/>
      <c r="AB9" s="2064" t="n"/>
      <c r="AC9" s="2064" t="n"/>
      <c r="AD9" s="2064" t="n"/>
      <c r="AE9" s="2064" t="n"/>
      <c r="AF9" s="2086" t="n"/>
      <c r="AG9" s="2064" t="n"/>
      <c r="AH9" s="2064" t="n"/>
      <c r="AI9" s="2064" t="n"/>
      <c r="AJ9" s="2065" t="n"/>
    </row>
    <row r="10" ht="23.25" customFormat="1" customHeight="1" s="411">
      <c r="A10" s="2087" t="n"/>
      <c r="B10" s="2165" t="n"/>
      <c r="C10" s="2070" t="n"/>
      <c r="D10" s="2070" t="n"/>
      <c r="E10" s="2070" t="n"/>
      <c r="F10" s="2070" t="n"/>
      <c r="G10" s="2070" t="n"/>
      <c r="H10" s="2070" t="n"/>
      <c r="I10" s="2070" t="n"/>
      <c r="J10" s="2070" t="n"/>
      <c r="K10" s="2070" t="n"/>
      <c r="L10" s="2103" t="n"/>
      <c r="M10" s="2070" t="n"/>
      <c r="N10" s="2070" t="n"/>
      <c r="O10" s="2070" t="n"/>
      <c r="P10" s="2070" t="n"/>
      <c r="Q10" s="2070" t="n"/>
      <c r="R10" s="2070" t="n"/>
      <c r="S10" s="2070" t="n"/>
      <c r="T10" s="2070" t="n"/>
      <c r="U10" s="2070" t="n"/>
      <c r="V10" s="2103" t="n"/>
      <c r="W10" s="2070" t="n"/>
      <c r="X10" s="2070" t="n"/>
      <c r="Y10" s="2070" t="n"/>
      <c r="Z10" s="2070" t="n"/>
      <c r="AA10" s="2103" t="n"/>
      <c r="AB10" s="2070" t="n"/>
      <c r="AC10" s="2070" t="n"/>
      <c r="AD10" s="2070" t="n"/>
      <c r="AE10" s="2070" t="n"/>
      <c r="AF10" s="2103" t="n"/>
      <c r="AG10" s="2070" t="n"/>
      <c r="AH10" s="2070" t="n"/>
      <c r="AI10" s="2070" t="n"/>
      <c r="AJ10" s="2071" t="n"/>
      <c r="AK10" s="2067" t="n"/>
    </row>
    <row r="11" ht="22.5" customFormat="1" customHeight="1" s="411">
      <c r="A11" s="408" t="n">
        <v>2020</v>
      </c>
      <c r="B11" s="2150" t="n">
        <v>0</v>
      </c>
      <c r="C11" s="2150" t="n">
        <v>0</v>
      </c>
      <c r="D11" s="2484" t="n">
        <v>0</v>
      </c>
      <c r="E11" s="2484" t="n">
        <v>0</v>
      </c>
      <c r="F11" s="2150" t="n">
        <v>0</v>
      </c>
      <c r="G11" s="2150" t="n">
        <v>0</v>
      </c>
      <c r="H11" s="2150" t="n">
        <v>0</v>
      </c>
      <c r="I11" s="2150" t="n">
        <v>0</v>
      </c>
      <c r="J11" s="2150" t="n">
        <v>0</v>
      </c>
      <c r="K11" s="2485" t="n">
        <v>0</v>
      </c>
      <c r="L11" s="2150" t="n">
        <v>0</v>
      </c>
      <c r="M11" s="2150" t="n">
        <v>0</v>
      </c>
      <c r="N11" s="2150" t="n">
        <v>0</v>
      </c>
      <c r="O11" s="2150" t="n">
        <v>0</v>
      </c>
      <c r="P11" s="2485" t="n">
        <v>0</v>
      </c>
      <c r="Q11" s="2486" t="n">
        <v>0</v>
      </c>
      <c r="R11" s="2150" t="n">
        <v>0</v>
      </c>
      <c r="S11" s="2150" t="n">
        <v>0</v>
      </c>
      <c r="T11" s="2150" t="n">
        <v>0</v>
      </c>
      <c r="U11" s="2485" t="n">
        <v>0</v>
      </c>
      <c r="V11" s="2150" t="n">
        <v>0</v>
      </c>
      <c r="W11" s="2150" t="n">
        <v>0</v>
      </c>
      <c r="X11" s="2150" t="n">
        <v>0</v>
      </c>
      <c r="Y11" s="2150" t="n">
        <v>0</v>
      </c>
      <c r="Z11" s="2485" t="n">
        <v>0</v>
      </c>
      <c r="AA11" s="2150" t="n">
        <v>0</v>
      </c>
      <c r="AB11" s="2150" t="n">
        <v>0</v>
      </c>
      <c r="AC11" s="2150" t="n">
        <v>0</v>
      </c>
      <c r="AD11" s="2150" t="n">
        <v>0</v>
      </c>
      <c r="AE11" s="2485" t="n">
        <v>0</v>
      </c>
      <c r="AF11" s="2150" t="n">
        <v>0</v>
      </c>
      <c r="AG11" s="2150" t="n">
        <v>0</v>
      </c>
      <c r="AH11" s="2150" t="n">
        <v>0</v>
      </c>
      <c r="AI11" s="2150" t="n">
        <v>0</v>
      </c>
      <c r="AJ11" s="2432" t="n">
        <v>0</v>
      </c>
      <c r="AK11" s="408" t="n">
        <v>2020</v>
      </c>
    </row>
    <row r="12" ht="22.5" customFormat="1" customHeight="1" s="411">
      <c r="A12" s="408" t="n">
        <v>2021</v>
      </c>
      <c r="B12" s="2150" t="n">
        <v>0</v>
      </c>
      <c r="C12" s="2150" t="n">
        <v>0</v>
      </c>
      <c r="D12" s="2484" t="n">
        <v>0</v>
      </c>
      <c r="E12" s="2484" t="n">
        <v>0</v>
      </c>
      <c r="F12" s="2150" t="n">
        <v>0</v>
      </c>
      <c r="G12" s="2150" t="n">
        <v>0</v>
      </c>
      <c r="H12" s="2150" t="n">
        <v>0</v>
      </c>
      <c r="I12" s="2150" t="n">
        <v>0</v>
      </c>
      <c r="J12" s="2150" t="n">
        <v>0</v>
      </c>
      <c r="K12" s="2485" t="n">
        <v>0</v>
      </c>
      <c r="L12" s="2150" t="n">
        <v>0</v>
      </c>
      <c r="M12" s="2150" t="n">
        <v>0</v>
      </c>
      <c r="N12" s="2150" t="n">
        <v>0</v>
      </c>
      <c r="O12" s="2150" t="n">
        <v>0</v>
      </c>
      <c r="P12" s="2485" t="n">
        <v>0</v>
      </c>
      <c r="Q12" s="2486" t="n">
        <v>0</v>
      </c>
      <c r="R12" s="2150" t="n">
        <v>0</v>
      </c>
      <c r="S12" s="2150" t="n">
        <v>0</v>
      </c>
      <c r="T12" s="2150" t="n">
        <v>0</v>
      </c>
      <c r="U12" s="2485" t="n">
        <v>0</v>
      </c>
      <c r="V12" s="2150" t="n">
        <v>0</v>
      </c>
      <c r="W12" s="2150" t="n">
        <v>0</v>
      </c>
      <c r="X12" s="2150" t="n">
        <v>0</v>
      </c>
      <c r="Y12" s="2150" t="n">
        <v>0</v>
      </c>
      <c r="Z12" s="2485" t="n">
        <v>0</v>
      </c>
      <c r="AA12" s="2150" t="n">
        <v>0</v>
      </c>
      <c r="AB12" s="2150" t="n">
        <v>0</v>
      </c>
      <c r="AC12" s="2150" t="n">
        <v>0</v>
      </c>
      <c r="AD12" s="2150" t="n">
        <v>0</v>
      </c>
      <c r="AE12" s="2485" t="n">
        <v>0</v>
      </c>
      <c r="AF12" s="2150" t="n">
        <v>0</v>
      </c>
      <c r="AG12" s="2150" t="n">
        <v>0</v>
      </c>
      <c r="AH12" s="2150" t="n">
        <v>0</v>
      </c>
      <c r="AI12" s="2150" t="n">
        <v>0</v>
      </c>
      <c r="AJ12" s="2432" t="n">
        <v>0</v>
      </c>
      <c r="AK12" s="408" t="n">
        <v>2021</v>
      </c>
    </row>
    <row r="13" ht="22.5" customFormat="1" customHeight="1" s="411">
      <c r="A13" s="408" t="n">
        <v>2022</v>
      </c>
      <c r="B13" s="2150" t="n">
        <v>0</v>
      </c>
      <c r="C13" s="2150" t="n">
        <v>0</v>
      </c>
      <c r="D13" s="2484" t="n">
        <v>0</v>
      </c>
      <c r="E13" s="2484" t="n">
        <v>0</v>
      </c>
      <c r="F13" s="2150" t="n">
        <v>0</v>
      </c>
      <c r="G13" s="2150" t="n">
        <v>0</v>
      </c>
      <c r="H13" s="2150" t="n">
        <v>0</v>
      </c>
      <c r="I13" s="2150" t="n">
        <v>0</v>
      </c>
      <c r="J13" s="2150" t="n">
        <v>0</v>
      </c>
      <c r="K13" s="2485" t="n">
        <v>0</v>
      </c>
      <c r="L13" s="2150" t="n">
        <v>0</v>
      </c>
      <c r="M13" s="2150" t="n">
        <v>0</v>
      </c>
      <c r="N13" s="2150" t="n">
        <v>0</v>
      </c>
      <c r="O13" s="2150" t="n">
        <v>0</v>
      </c>
      <c r="P13" s="2485" t="n">
        <v>0</v>
      </c>
      <c r="Q13" s="2486" t="n">
        <v>0</v>
      </c>
      <c r="R13" s="2150" t="n">
        <v>0</v>
      </c>
      <c r="S13" s="2150" t="n">
        <v>0</v>
      </c>
      <c r="T13" s="2150" t="n">
        <v>0</v>
      </c>
      <c r="U13" s="2485" t="n">
        <v>0</v>
      </c>
      <c r="V13" s="2150" t="n">
        <v>0</v>
      </c>
      <c r="W13" s="2150" t="n">
        <v>0</v>
      </c>
      <c r="X13" s="2150" t="n">
        <v>0</v>
      </c>
      <c r="Y13" s="2150" t="n">
        <v>0</v>
      </c>
      <c r="Z13" s="2485" t="n">
        <v>0</v>
      </c>
      <c r="AA13" s="2150" t="n">
        <v>0</v>
      </c>
      <c r="AB13" s="2150" t="n">
        <v>0</v>
      </c>
      <c r="AC13" s="2150" t="n">
        <v>0</v>
      </c>
      <c r="AD13" s="2150" t="n">
        <v>0</v>
      </c>
      <c r="AE13" s="2485" t="n">
        <v>0</v>
      </c>
      <c r="AF13" s="2150" t="n">
        <v>0</v>
      </c>
      <c r="AG13" s="2150" t="n">
        <v>0</v>
      </c>
      <c r="AH13" s="2150" t="n">
        <v>0</v>
      </c>
      <c r="AI13" s="2150" t="n">
        <v>0</v>
      </c>
      <c r="AJ13" s="2432" t="n">
        <v>0</v>
      </c>
      <c r="AK13" s="408" t="n">
        <v>2022</v>
      </c>
    </row>
    <row r="14" ht="22.5" customFormat="1" customHeight="1" s="411">
      <c r="A14" s="408" t="n">
        <v>2023</v>
      </c>
      <c r="B14" s="2150" t="n">
        <v>0</v>
      </c>
      <c r="C14" s="2150" t="n">
        <v>0</v>
      </c>
      <c r="D14" s="2484" t="n">
        <v>0</v>
      </c>
      <c r="E14" s="2484" t="n">
        <v>0</v>
      </c>
      <c r="F14" s="2150" t="n">
        <v>0</v>
      </c>
      <c r="G14" s="2150" t="n">
        <v>0</v>
      </c>
      <c r="H14" s="2150" t="n">
        <v>0</v>
      </c>
      <c r="I14" s="2150" t="n">
        <v>0</v>
      </c>
      <c r="J14" s="2150" t="n">
        <v>0</v>
      </c>
      <c r="K14" s="2485" t="n">
        <v>0</v>
      </c>
      <c r="L14" s="2150" t="n">
        <v>0</v>
      </c>
      <c r="M14" s="2150" t="n">
        <v>0</v>
      </c>
      <c r="N14" s="2150" t="n">
        <v>0</v>
      </c>
      <c r="O14" s="2150" t="n">
        <v>0</v>
      </c>
      <c r="P14" s="2485" t="n">
        <v>0</v>
      </c>
      <c r="Q14" s="2486" t="n">
        <v>0</v>
      </c>
      <c r="R14" s="2150" t="n">
        <v>0</v>
      </c>
      <c r="S14" s="2150" t="n">
        <v>0</v>
      </c>
      <c r="T14" s="2150" t="n">
        <v>0</v>
      </c>
      <c r="U14" s="2485" t="n">
        <v>0</v>
      </c>
      <c r="V14" s="2150" t="n">
        <v>0</v>
      </c>
      <c r="W14" s="2150" t="n">
        <v>0</v>
      </c>
      <c r="X14" s="2150" t="n">
        <v>0</v>
      </c>
      <c r="Y14" s="2150" t="n">
        <v>0</v>
      </c>
      <c r="Z14" s="2485" t="n">
        <v>0</v>
      </c>
      <c r="AA14" s="2150" t="n">
        <v>0</v>
      </c>
      <c r="AB14" s="2150" t="n">
        <v>0</v>
      </c>
      <c r="AC14" s="2150" t="n">
        <v>0</v>
      </c>
      <c r="AD14" s="2150" t="n">
        <v>0</v>
      </c>
      <c r="AE14" s="2485" t="n">
        <v>0</v>
      </c>
      <c r="AF14" s="2150" t="n">
        <v>0</v>
      </c>
      <c r="AG14" s="2150" t="n">
        <v>0</v>
      </c>
      <c r="AH14" s="2150" t="n">
        <v>0</v>
      </c>
      <c r="AI14" s="2150" t="n">
        <v>0</v>
      </c>
      <c r="AJ14" s="2432" t="n">
        <v>0</v>
      </c>
      <c r="AK14" s="408" t="n">
        <v>2023</v>
      </c>
    </row>
    <row r="15" ht="22.5" customFormat="1" customHeight="1" s="411">
      <c r="A15" s="524" t="n">
        <v>2024</v>
      </c>
      <c r="B15" s="2078">
        <f>SUM(B17:B24)</f>
        <v/>
      </c>
      <c r="C15" s="2078">
        <f>SUM(C17:C24)</f>
        <v/>
      </c>
      <c r="D15" s="2078">
        <f>SUM(D17:D24)</f>
        <v/>
      </c>
      <c r="E15" s="2078">
        <f>SUM(E17:E24)</f>
        <v/>
      </c>
      <c r="F15" s="2078">
        <f>SUM(F17:F24)</f>
        <v/>
      </c>
      <c r="G15" s="2078">
        <f>SUM(G17:G24)</f>
        <v/>
      </c>
      <c r="H15" s="2078">
        <f>SUM(H17:H24)</f>
        <v/>
      </c>
      <c r="I15" s="2078">
        <f>SUM(I17:I24)</f>
        <v/>
      </c>
      <c r="J15" s="2078">
        <f>SUM(J17:J24)</f>
        <v/>
      </c>
      <c r="K15" s="2487">
        <f>SUM(K17:K24)</f>
        <v/>
      </c>
      <c r="L15" s="2078">
        <f>SUM(L17:L24)</f>
        <v/>
      </c>
      <c r="M15" s="2078">
        <f>SUM(M17:M24)</f>
        <v/>
      </c>
      <c r="N15" s="2078">
        <f>SUM(N17:N24)</f>
        <v/>
      </c>
      <c r="O15" s="2078">
        <f>SUM(O17:O24)</f>
        <v/>
      </c>
      <c r="P15" s="2487">
        <f>SUM(P17:P24)</f>
        <v/>
      </c>
      <c r="Q15" s="2488">
        <f>SUM(Q17:Q24)</f>
        <v/>
      </c>
      <c r="R15" s="2078">
        <f>SUM(R17:R24)</f>
        <v/>
      </c>
      <c r="S15" s="2078">
        <f>SUM(S17:S24)</f>
        <v/>
      </c>
      <c r="T15" s="2078">
        <f>SUM(T17:T24)</f>
        <v/>
      </c>
      <c r="U15" s="2487">
        <f>SUM(U17:U24)</f>
        <v/>
      </c>
      <c r="V15" s="2078">
        <f>SUM(V17:V24)</f>
        <v/>
      </c>
      <c r="W15" s="2078">
        <f>SUM(W17:W24)</f>
        <v/>
      </c>
      <c r="X15" s="2078">
        <f>SUM(X17:X24)</f>
        <v/>
      </c>
      <c r="Y15" s="2078">
        <f>SUM(Y17:Y24)</f>
        <v/>
      </c>
      <c r="Z15" s="2487">
        <f>SUM(Z17:Z24)</f>
        <v/>
      </c>
      <c r="AA15" s="2078">
        <f>SUM(AA17:AA24)</f>
        <v/>
      </c>
      <c r="AB15" s="2078">
        <f>SUM(AB17:AB24)</f>
        <v/>
      </c>
      <c r="AC15" s="2078">
        <f>SUM(AC17:AC24)</f>
        <v/>
      </c>
      <c r="AD15" s="2078">
        <f>SUM(AD17:AD24)</f>
        <v/>
      </c>
      <c r="AE15" s="2487">
        <f>SUM(AE17:AE24)</f>
        <v/>
      </c>
      <c r="AF15" s="2078">
        <f>SUM(AF17:AF24)</f>
        <v/>
      </c>
      <c r="AG15" s="2078">
        <f>SUM(AG17:AG24)</f>
        <v/>
      </c>
      <c r="AH15" s="2078">
        <f>SUM(AH17:AH24)</f>
        <v/>
      </c>
      <c r="AI15" s="2078">
        <f>SUM(AI17:AI24)</f>
        <v/>
      </c>
      <c r="AJ15" s="2127">
        <f>SUM(AJ17:AJ24)</f>
        <v/>
      </c>
      <c r="AK15" s="524" t="n">
        <v>2024</v>
      </c>
    </row>
    <row r="16" ht="22.5" customFormat="1" customHeight="1" s="411">
      <c r="A16" s="408" t="n"/>
      <c r="B16" s="2150" t="n"/>
      <c r="C16" s="2150" t="n"/>
      <c r="D16" s="2150" t="n"/>
      <c r="E16" s="2150" t="n"/>
      <c r="F16" s="2150" t="n"/>
      <c r="G16" s="2150" t="n"/>
      <c r="H16" s="2150" t="n"/>
      <c r="I16" s="2150" t="n"/>
      <c r="J16" s="2150" t="n"/>
      <c r="K16" s="2485" t="n"/>
      <c r="L16" s="2150" t="n"/>
      <c r="M16" s="2150" t="n"/>
      <c r="N16" s="2150" t="n"/>
      <c r="O16" s="2150" t="n"/>
      <c r="P16" s="2485" t="n"/>
      <c r="Q16" s="2486" t="n"/>
      <c r="R16" s="2150" t="n"/>
      <c r="S16" s="2150" t="n"/>
      <c r="T16" s="2150" t="n"/>
      <c r="U16" s="2485" t="n"/>
      <c r="V16" s="2150" t="n"/>
      <c r="W16" s="2150" t="n"/>
      <c r="X16" s="2150" t="n"/>
      <c r="Y16" s="2150" t="n"/>
      <c r="Z16" s="2485" t="n"/>
      <c r="AA16" s="2150" t="n"/>
      <c r="AB16" s="2150" t="n"/>
      <c r="AC16" s="2150" t="n"/>
      <c r="AD16" s="2150" t="n"/>
      <c r="AE16" s="2485" t="n"/>
      <c r="AF16" s="2150" t="n"/>
      <c r="AG16" s="2150" t="n"/>
      <c r="AH16" s="2150" t="n"/>
      <c r="AI16" s="2150" t="n"/>
      <c r="AJ16" s="2432" t="n"/>
    </row>
    <row r="17" ht="22.5" customFormat="1" customHeight="1" s="411">
      <c r="A17" s="408" t="inlineStr">
        <is>
          <t>대가야읍</t>
        </is>
      </c>
      <c r="B17" s="2150">
        <f>SUM(F17,H17,J17,D17)</f>
        <v/>
      </c>
      <c r="C17" s="2150">
        <f>SUM(G17,I17,K17,E17)</f>
        <v/>
      </c>
      <c r="D17" s="2150" t="n">
        <v>0</v>
      </c>
      <c r="E17" s="2150" t="n">
        <v>0</v>
      </c>
      <c r="F17" s="2150" t="n">
        <v>0</v>
      </c>
      <c r="G17" s="2150" t="n">
        <v>0</v>
      </c>
      <c r="H17" s="2150" t="n">
        <v>0</v>
      </c>
      <c r="I17" s="2150" t="n">
        <v>0</v>
      </c>
      <c r="J17" s="2150" t="n">
        <v>0</v>
      </c>
      <c r="K17" s="2485" t="n">
        <v>0</v>
      </c>
      <c r="L17" s="2150">
        <f>SUM(M17:P17)</f>
        <v/>
      </c>
      <c r="M17" s="2150" t="n">
        <v>0</v>
      </c>
      <c r="N17" s="2150" t="n">
        <v>0</v>
      </c>
      <c r="O17" s="2150" t="n">
        <v>0</v>
      </c>
      <c r="P17" s="2485" t="n">
        <v>0</v>
      </c>
      <c r="Q17" s="2486">
        <f>SUM(R17:U17)</f>
        <v/>
      </c>
      <c r="R17" s="2150" t="n">
        <v>0</v>
      </c>
      <c r="S17" s="2150" t="n">
        <v>0</v>
      </c>
      <c r="T17" s="2150" t="n">
        <v>0</v>
      </c>
      <c r="U17" s="2485" t="n">
        <v>0</v>
      </c>
      <c r="V17" s="2150">
        <f>SUM(W17:Z17)</f>
        <v/>
      </c>
      <c r="W17" s="2150" t="n">
        <v>0</v>
      </c>
      <c r="X17" s="2150" t="n">
        <v>0</v>
      </c>
      <c r="Y17" s="2150" t="n">
        <v>0</v>
      </c>
      <c r="Z17" s="2485" t="n">
        <v>0</v>
      </c>
      <c r="AA17" s="2150">
        <f>SUM(AB17:AE17)</f>
        <v/>
      </c>
      <c r="AB17" s="2150" t="n">
        <v>0</v>
      </c>
      <c r="AC17" s="2150" t="n">
        <v>0</v>
      </c>
      <c r="AD17" s="2150" t="n">
        <v>0</v>
      </c>
      <c r="AE17" s="2485" t="n">
        <v>0</v>
      </c>
      <c r="AF17" s="2150">
        <f>SUM(AG17:AJ17)</f>
        <v/>
      </c>
      <c r="AG17" s="2150" t="n">
        <v>0</v>
      </c>
      <c r="AH17" s="2150" t="n">
        <v>0</v>
      </c>
      <c r="AI17" s="2150" t="n">
        <v>0</v>
      </c>
      <c r="AJ17" s="2150" t="n">
        <v>0</v>
      </c>
      <c r="AK17" s="89" t="inlineStr">
        <is>
          <t>Daegaya-eup</t>
        </is>
      </c>
    </row>
    <row r="18" ht="22.5" customFormat="1" customHeight="1" s="411">
      <c r="A18" s="408" t="inlineStr">
        <is>
          <t>덕곡면</t>
        </is>
      </c>
      <c r="B18" s="2150">
        <f>SUM(F18,H18,J18,D18)</f>
        <v/>
      </c>
      <c r="C18" s="2150">
        <f>SUM(G18,I18,K18,E18)</f>
        <v/>
      </c>
      <c r="D18" s="2150" t="n">
        <v>0</v>
      </c>
      <c r="E18" s="2150" t="n">
        <v>0</v>
      </c>
      <c r="F18" s="2150" t="n">
        <v>0</v>
      </c>
      <c r="G18" s="2150" t="n">
        <v>0</v>
      </c>
      <c r="H18" s="2150" t="n">
        <v>0</v>
      </c>
      <c r="I18" s="2150" t="n">
        <v>0</v>
      </c>
      <c r="J18" s="2150" t="n">
        <v>0</v>
      </c>
      <c r="K18" s="2485" t="n">
        <v>0</v>
      </c>
      <c r="L18" s="2150">
        <f>SUM(M18:P18)</f>
        <v/>
      </c>
      <c r="M18" s="2150" t="n">
        <v>0</v>
      </c>
      <c r="N18" s="2150" t="n">
        <v>0</v>
      </c>
      <c r="O18" s="2150" t="n">
        <v>0</v>
      </c>
      <c r="P18" s="2485" t="n">
        <v>0</v>
      </c>
      <c r="Q18" s="2486">
        <f>SUM(R18:U18)</f>
        <v/>
      </c>
      <c r="R18" s="2150" t="n">
        <v>0</v>
      </c>
      <c r="S18" s="2150" t="n">
        <v>0</v>
      </c>
      <c r="T18" s="2150" t="n">
        <v>0</v>
      </c>
      <c r="U18" s="2485" t="n">
        <v>0</v>
      </c>
      <c r="V18" s="2150">
        <f>SUM(W18:Z18)</f>
        <v/>
      </c>
      <c r="W18" s="2150" t="n">
        <v>0</v>
      </c>
      <c r="X18" s="2150" t="n">
        <v>0</v>
      </c>
      <c r="Y18" s="2150" t="n">
        <v>0</v>
      </c>
      <c r="Z18" s="2485" t="n">
        <v>0</v>
      </c>
      <c r="AA18" s="2150">
        <f>SUM(AB18:AE18)</f>
        <v/>
      </c>
      <c r="AB18" s="2150" t="n">
        <v>0</v>
      </c>
      <c r="AC18" s="2150" t="n">
        <v>0</v>
      </c>
      <c r="AD18" s="2150" t="n">
        <v>0</v>
      </c>
      <c r="AE18" s="2485" t="n">
        <v>0</v>
      </c>
      <c r="AF18" s="2150">
        <f>SUM(AG18:AJ18)</f>
        <v/>
      </c>
      <c r="AG18" s="2150" t="n">
        <v>0</v>
      </c>
      <c r="AH18" s="2150" t="n">
        <v>0</v>
      </c>
      <c r="AI18" s="2150" t="n">
        <v>0</v>
      </c>
      <c r="AJ18" s="2150" t="n">
        <v>0</v>
      </c>
      <c r="AK18" s="89" t="inlineStr">
        <is>
          <t>Deokgok-myeon</t>
        </is>
      </c>
    </row>
    <row r="19" ht="22.5" customFormat="1" customHeight="1" s="411">
      <c r="A19" s="408" t="inlineStr">
        <is>
          <t>운수면</t>
        </is>
      </c>
      <c r="B19" s="2150">
        <f>SUM(F19,H19,J19,D19)</f>
        <v/>
      </c>
      <c r="C19" s="2150">
        <f>SUM(G19,I19,K19,E19)</f>
        <v/>
      </c>
      <c r="D19" s="2150" t="n">
        <v>0</v>
      </c>
      <c r="E19" s="2150" t="n">
        <v>0</v>
      </c>
      <c r="F19" s="2150" t="n">
        <v>0</v>
      </c>
      <c r="G19" s="2150" t="n">
        <v>0</v>
      </c>
      <c r="H19" s="2150" t="n">
        <v>0</v>
      </c>
      <c r="I19" s="2150" t="n">
        <v>0</v>
      </c>
      <c r="J19" s="2150" t="n">
        <v>0</v>
      </c>
      <c r="K19" s="2485" t="n">
        <v>0</v>
      </c>
      <c r="L19" s="2150">
        <f>SUM(M19:P19)</f>
        <v/>
      </c>
      <c r="M19" s="2150" t="n">
        <v>0</v>
      </c>
      <c r="N19" s="2150" t="n">
        <v>0</v>
      </c>
      <c r="O19" s="2150" t="n">
        <v>0</v>
      </c>
      <c r="P19" s="2485" t="n">
        <v>0</v>
      </c>
      <c r="Q19" s="2486">
        <f>SUM(R19:U19)</f>
        <v/>
      </c>
      <c r="R19" s="2150" t="n">
        <v>0</v>
      </c>
      <c r="S19" s="2150" t="n">
        <v>0</v>
      </c>
      <c r="T19" s="2150" t="n">
        <v>0</v>
      </c>
      <c r="U19" s="2485" t="n">
        <v>0</v>
      </c>
      <c r="V19" s="2150">
        <f>SUM(W19:Z19)</f>
        <v/>
      </c>
      <c r="W19" s="2150" t="n">
        <v>0</v>
      </c>
      <c r="X19" s="2150" t="n">
        <v>0</v>
      </c>
      <c r="Y19" s="2150" t="n">
        <v>0</v>
      </c>
      <c r="Z19" s="2485" t="n">
        <v>0</v>
      </c>
      <c r="AA19" s="2150">
        <f>SUM(AB19:AE19)</f>
        <v/>
      </c>
      <c r="AB19" s="2150" t="n">
        <v>0</v>
      </c>
      <c r="AC19" s="2150" t="n">
        <v>0</v>
      </c>
      <c r="AD19" s="2150" t="n">
        <v>0</v>
      </c>
      <c r="AE19" s="2485" t="n">
        <v>0</v>
      </c>
      <c r="AF19" s="2150">
        <f>SUM(AG19:AJ19)</f>
        <v/>
      </c>
      <c r="AG19" s="2150" t="n">
        <v>0</v>
      </c>
      <c r="AH19" s="2150" t="n">
        <v>0</v>
      </c>
      <c r="AI19" s="2150" t="n">
        <v>0</v>
      </c>
      <c r="AJ19" s="2150" t="n">
        <v>0</v>
      </c>
      <c r="AK19" s="89" t="inlineStr">
        <is>
          <t>Unsu-myeon</t>
        </is>
      </c>
    </row>
    <row r="20" ht="22.5" customFormat="1" customHeight="1" s="411">
      <c r="A20" s="408" t="inlineStr">
        <is>
          <t>성산면</t>
        </is>
      </c>
      <c r="B20" s="2150">
        <f>SUM(F20,H20,J20,D20)</f>
        <v/>
      </c>
      <c r="C20" s="2150">
        <f>SUM(G20,I20,K20,E20)</f>
        <v/>
      </c>
      <c r="D20" s="2150" t="n">
        <v>0</v>
      </c>
      <c r="E20" s="2150" t="n">
        <v>0</v>
      </c>
      <c r="F20" s="2150" t="n">
        <v>0</v>
      </c>
      <c r="G20" s="2150" t="n">
        <v>0</v>
      </c>
      <c r="H20" s="2150" t="n">
        <v>0</v>
      </c>
      <c r="I20" s="2150" t="n">
        <v>0</v>
      </c>
      <c r="J20" s="2150" t="n">
        <v>0</v>
      </c>
      <c r="K20" s="2485" t="n">
        <v>0</v>
      </c>
      <c r="L20" s="2150">
        <f>SUM(M20:P20)</f>
        <v/>
      </c>
      <c r="M20" s="2150" t="n">
        <v>0</v>
      </c>
      <c r="N20" s="2150" t="n">
        <v>0</v>
      </c>
      <c r="O20" s="2150" t="n">
        <v>0</v>
      </c>
      <c r="P20" s="2485" t="n">
        <v>0</v>
      </c>
      <c r="Q20" s="2486">
        <f>SUM(R20:U20)</f>
        <v/>
      </c>
      <c r="R20" s="2150" t="n">
        <v>0</v>
      </c>
      <c r="S20" s="2150" t="n">
        <v>0</v>
      </c>
      <c r="T20" s="2150" t="n">
        <v>0</v>
      </c>
      <c r="U20" s="2485" t="n">
        <v>0</v>
      </c>
      <c r="V20" s="2150">
        <f>SUM(W20:Z20)</f>
        <v/>
      </c>
      <c r="W20" s="2150" t="n">
        <v>0</v>
      </c>
      <c r="X20" s="2150" t="n">
        <v>0</v>
      </c>
      <c r="Y20" s="2150" t="n">
        <v>0</v>
      </c>
      <c r="Z20" s="2485" t="n">
        <v>0</v>
      </c>
      <c r="AA20" s="2150">
        <f>SUM(AB20:AE20)</f>
        <v/>
      </c>
      <c r="AB20" s="2150" t="n">
        <v>0</v>
      </c>
      <c r="AC20" s="2150" t="n">
        <v>0</v>
      </c>
      <c r="AD20" s="2150" t="n">
        <v>0</v>
      </c>
      <c r="AE20" s="2485" t="n">
        <v>0</v>
      </c>
      <c r="AF20" s="2150">
        <f>SUM(AG20:AJ20)</f>
        <v/>
      </c>
      <c r="AG20" s="2150" t="n">
        <v>0</v>
      </c>
      <c r="AH20" s="2150" t="n">
        <v>0</v>
      </c>
      <c r="AI20" s="2150" t="n">
        <v>0</v>
      </c>
      <c r="AJ20" s="2150" t="n">
        <v>0</v>
      </c>
      <c r="AK20" s="89" t="inlineStr">
        <is>
          <t>Seongsan-myeon</t>
        </is>
      </c>
    </row>
    <row r="21" ht="22.5" customFormat="1" customHeight="1" s="411">
      <c r="A21" s="408" t="inlineStr">
        <is>
          <t>다산면</t>
        </is>
      </c>
      <c r="B21" s="2150">
        <f>SUM(F21,H21,J21,D21)</f>
        <v/>
      </c>
      <c r="C21" s="2150">
        <f>SUM(G21,I21,K21,E21)</f>
        <v/>
      </c>
      <c r="D21" s="2150" t="n">
        <v>0</v>
      </c>
      <c r="E21" s="2150" t="n">
        <v>0</v>
      </c>
      <c r="F21" s="2150" t="n">
        <v>0</v>
      </c>
      <c r="G21" s="2150" t="n">
        <v>0</v>
      </c>
      <c r="H21" s="2150" t="n">
        <v>0</v>
      </c>
      <c r="I21" s="2150" t="n">
        <v>0</v>
      </c>
      <c r="J21" s="2150" t="n">
        <v>0</v>
      </c>
      <c r="K21" s="2485" t="n">
        <v>0</v>
      </c>
      <c r="L21" s="2150">
        <f>SUM(M21:P21)</f>
        <v/>
      </c>
      <c r="M21" s="2150" t="n">
        <v>0</v>
      </c>
      <c r="N21" s="2150" t="n">
        <v>0</v>
      </c>
      <c r="O21" s="2150" t="n">
        <v>0</v>
      </c>
      <c r="P21" s="2485" t="n">
        <v>0</v>
      </c>
      <c r="Q21" s="2486">
        <f>SUM(R21:U21)</f>
        <v/>
      </c>
      <c r="R21" s="2150" t="n">
        <v>0</v>
      </c>
      <c r="S21" s="2150" t="n">
        <v>0</v>
      </c>
      <c r="T21" s="2150" t="n">
        <v>0</v>
      </c>
      <c r="U21" s="2485" t="n">
        <v>0</v>
      </c>
      <c r="V21" s="2150">
        <f>SUM(W21:Z21)</f>
        <v/>
      </c>
      <c r="W21" s="2150" t="n">
        <v>0</v>
      </c>
      <c r="X21" s="2150" t="n">
        <v>0</v>
      </c>
      <c r="Y21" s="2150" t="n">
        <v>0</v>
      </c>
      <c r="Z21" s="2485" t="n">
        <v>0</v>
      </c>
      <c r="AA21" s="2150">
        <f>SUM(AB21:AE21)</f>
        <v/>
      </c>
      <c r="AB21" s="2150" t="n">
        <v>0</v>
      </c>
      <c r="AC21" s="2150" t="n">
        <v>0</v>
      </c>
      <c r="AD21" s="2150" t="n">
        <v>0</v>
      </c>
      <c r="AE21" s="2485" t="n">
        <v>0</v>
      </c>
      <c r="AF21" s="2150">
        <f>SUM(AG21:AJ21)</f>
        <v/>
      </c>
      <c r="AG21" s="2150" t="n">
        <v>0</v>
      </c>
      <c r="AH21" s="2150" t="n">
        <v>0</v>
      </c>
      <c r="AI21" s="2150" t="n">
        <v>0</v>
      </c>
      <c r="AJ21" s="2150" t="n">
        <v>0</v>
      </c>
      <c r="AK21" s="89" t="inlineStr">
        <is>
          <t>Dasan-myeon</t>
        </is>
      </c>
    </row>
    <row r="22" ht="22.5" customFormat="1" customHeight="1" s="411">
      <c r="A22" s="408" t="inlineStr">
        <is>
          <t>개진면</t>
        </is>
      </c>
      <c r="B22" s="2150">
        <f>SUM(F22,H22,J22,D22)</f>
        <v/>
      </c>
      <c r="C22" s="2150">
        <f>SUM(G22,I22,K22,E22)</f>
        <v/>
      </c>
      <c r="D22" s="2150" t="n">
        <v>0</v>
      </c>
      <c r="E22" s="2150" t="n">
        <v>0</v>
      </c>
      <c r="F22" s="2150" t="n">
        <v>0</v>
      </c>
      <c r="G22" s="2150" t="n">
        <v>0</v>
      </c>
      <c r="H22" s="2150" t="n">
        <v>0</v>
      </c>
      <c r="I22" s="2150" t="n">
        <v>0</v>
      </c>
      <c r="J22" s="2150" t="n">
        <v>0</v>
      </c>
      <c r="K22" s="2485" t="n">
        <v>0</v>
      </c>
      <c r="L22" s="2150">
        <f>SUM(M22:P22)</f>
        <v/>
      </c>
      <c r="M22" s="2150" t="n">
        <v>0</v>
      </c>
      <c r="N22" s="2150" t="n">
        <v>0</v>
      </c>
      <c r="O22" s="2150" t="n">
        <v>0</v>
      </c>
      <c r="P22" s="2485" t="n">
        <v>0</v>
      </c>
      <c r="Q22" s="2486">
        <f>SUM(R22:U22)</f>
        <v/>
      </c>
      <c r="R22" s="2150" t="n">
        <v>0</v>
      </c>
      <c r="S22" s="2150" t="n">
        <v>0</v>
      </c>
      <c r="T22" s="2150" t="n">
        <v>0</v>
      </c>
      <c r="U22" s="2485" t="n">
        <v>0</v>
      </c>
      <c r="V22" s="2150">
        <f>SUM(W22:Z22)</f>
        <v/>
      </c>
      <c r="W22" s="2150" t="n">
        <v>0</v>
      </c>
      <c r="X22" s="2150" t="n">
        <v>0</v>
      </c>
      <c r="Y22" s="2150" t="n">
        <v>0</v>
      </c>
      <c r="Z22" s="2485" t="n">
        <v>0</v>
      </c>
      <c r="AA22" s="2150">
        <f>SUM(AB22:AE22)</f>
        <v/>
      </c>
      <c r="AB22" s="2150" t="n">
        <v>0</v>
      </c>
      <c r="AC22" s="2150" t="n">
        <v>0</v>
      </c>
      <c r="AD22" s="2150" t="n">
        <v>0</v>
      </c>
      <c r="AE22" s="2485" t="n">
        <v>0</v>
      </c>
      <c r="AF22" s="2150">
        <f>SUM(AG22:AJ22)</f>
        <v/>
      </c>
      <c r="AG22" s="2150" t="n">
        <v>0</v>
      </c>
      <c r="AH22" s="2150" t="n">
        <v>0</v>
      </c>
      <c r="AI22" s="2150" t="n">
        <v>0</v>
      </c>
      <c r="AJ22" s="2150" t="n">
        <v>0</v>
      </c>
      <c r="AK22" s="89" t="inlineStr">
        <is>
          <t>Gaejin-myeon</t>
        </is>
      </c>
    </row>
    <row r="23" ht="22.5" customFormat="1" customHeight="1" s="411">
      <c r="A23" s="408" t="inlineStr">
        <is>
          <t>우곡면</t>
        </is>
      </c>
      <c r="B23" s="2150">
        <f>SUM(F23,H23,J23,D23)</f>
        <v/>
      </c>
      <c r="C23" s="2150">
        <f>SUM(G23,I23,K23,E23)</f>
        <v/>
      </c>
      <c r="D23" s="2150" t="n">
        <v>0</v>
      </c>
      <c r="E23" s="2150" t="n">
        <v>0</v>
      </c>
      <c r="F23" s="2150" t="n">
        <v>0</v>
      </c>
      <c r="G23" s="2150" t="n">
        <v>0</v>
      </c>
      <c r="H23" s="2150" t="n">
        <v>0</v>
      </c>
      <c r="I23" s="2150" t="n">
        <v>0</v>
      </c>
      <c r="J23" s="2150" t="n">
        <v>0</v>
      </c>
      <c r="K23" s="2485" t="n">
        <v>0</v>
      </c>
      <c r="L23" s="2150">
        <f>SUM(M23:P23)</f>
        <v/>
      </c>
      <c r="M23" s="2150" t="n">
        <v>0</v>
      </c>
      <c r="N23" s="2150" t="n">
        <v>0</v>
      </c>
      <c r="O23" s="2150" t="n">
        <v>0</v>
      </c>
      <c r="P23" s="2485" t="n">
        <v>0</v>
      </c>
      <c r="Q23" s="2486">
        <f>SUM(R23:U23)</f>
        <v/>
      </c>
      <c r="R23" s="2150" t="n">
        <v>0</v>
      </c>
      <c r="S23" s="2150" t="n">
        <v>0</v>
      </c>
      <c r="T23" s="2150" t="n">
        <v>0</v>
      </c>
      <c r="U23" s="2485" t="n">
        <v>0</v>
      </c>
      <c r="V23" s="2150">
        <f>SUM(W23:Z23)</f>
        <v/>
      </c>
      <c r="W23" s="2150" t="n">
        <v>0</v>
      </c>
      <c r="X23" s="2150" t="n">
        <v>0</v>
      </c>
      <c r="Y23" s="2150" t="n">
        <v>0</v>
      </c>
      <c r="Z23" s="2485" t="n">
        <v>0</v>
      </c>
      <c r="AA23" s="2150">
        <f>SUM(AB23:AE23)</f>
        <v/>
      </c>
      <c r="AB23" s="2150" t="n">
        <v>0</v>
      </c>
      <c r="AC23" s="2150" t="n">
        <v>0</v>
      </c>
      <c r="AD23" s="2150" t="n">
        <v>0</v>
      </c>
      <c r="AE23" s="2485" t="n">
        <v>0</v>
      </c>
      <c r="AF23" s="2150">
        <f>SUM(AG23:AJ23)</f>
        <v/>
      </c>
      <c r="AG23" s="2150" t="n">
        <v>0</v>
      </c>
      <c r="AH23" s="2150" t="n">
        <v>0</v>
      </c>
      <c r="AI23" s="2150" t="n">
        <v>0</v>
      </c>
      <c r="AJ23" s="2150" t="n">
        <v>0</v>
      </c>
      <c r="AK23" s="89" t="inlineStr">
        <is>
          <t>Ugok-myeon</t>
        </is>
      </c>
    </row>
    <row r="24" ht="22.5" customFormat="1" customHeight="1" s="411" thickBot="1">
      <c r="A24" s="526" t="inlineStr">
        <is>
          <t>쌍림면</t>
        </is>
      </c>
      <c r="B24" s="2150">
        <f>SUM(F24,H24,J24,D24)</f>
        <v/>
      </c>
      <c r="C24" s="2150">
        <f>SUM(G24,I24,K24,E24)</f>
        <v/>
      </c>
      <c r="D24" s="2150" t="n">
        <v>0</v>
      </c>
      <c r="E24" s="2150" t="n">
        <v>0</v>
      </c>
      <c r="F24" s="2150" t="n">
        <v>0</v>
      </c>
      <c r="G24" s="2150" t="n">
        <v>0</v>
      </c>
      <c r="H24" s="2150" t="n">
        <v>0</v>
      </c>
      <c r="I24" s="2150" t="n">
        <v>0</v>
      </c>
      <c r="J24" s="2150" t="n">
        <v>0</v>
      </c>
      <c r="K24" s="2485" t="n">
        <v>0</v>
      </c>
      <c r="L24" s="2150">
        <f>SUM(M24:P24)</f>
        <v/>
      </c>
      <c r="M24" s="2186" t="n">
        <v>0</v>
      </c>
      <c r="N24" s="2186" t="n">
        <v>0</v>
      </c>
      <c r="O24" s="2186" t="n">
        <v>0</v>
      </c>
      <c r="P24" s="2489" t="n">
        <v>0</v>
      </c>
      <c r="Q24" s="2490">
        <f>SUM(R24:U24)</f>
        <v/>
      </c>
      <c r="R24" s="2186" t="n">
        <v>0</v>
      </c>
      <c r="S24" s="2186" t="n">
        <v>0</v>
      </c>
      <c r="T24" s="2186" t="n">
        <v>0</v>
      </c>
      <c r="U24" s="2489" t="n">
        <v>0</v>
      </c>
      <c r="V24" s="2186">
        <f>SUM(W24:Z24)</f>
        <v/>
      </c>
      <c r="W24" s="2186" t="n">
        <v>0</v>
      </c>
      <c r="X24" s="2186" t="n">
        <v>0</v>
      </c>
      <c r="Y24" s="2186" t="n">
        <v>0</v>
      </c>
      <c r="Z24" s="2489" t="n">
        <v>0</v>
      </c>
      <c r="AA24" s="2186">
        <f>SUM(AB24:AE24)</f>
        <v/>
      </c>
      <c r="AB24" s="2186" t="n">
        <v>0</v>
      </c>
      <c r="AC24" s="2186" t="n">
        <v>0</v>
      </c>
      <c r="AD24" s="2186" t="n">
        <v>0</v>
      </c>
      <c r="AE24" s="2489" t="n">
        <v>0</v>
      </c>
      <c r="AF24" s="2150">
        <f>SUM(AG24:AJ24)</f>
        <v/>
      </c>
      <c r="AG24" s="2186" t="n">
        <v>0</v>
      </c>
      <c r="AH24" s="2186" t="n">
        <v>0</v>
      </c>
      <c r="AI24" s="2186" t="n">
        <v>0</v>
      </c>
      <c r="AJ24" s="2186" t="n">
        <v>0</v>
      </c>
      <c r="AK24" s="96" t="inlineStr">
        <is>
          <t>Ssangnim-myeon</t>
        </is>
      </c>
    </row>
    <row r="25" ht="30" customFormat="1" customHeight="1" s="411">
      <c r="A25" s="1749" t="inlineStr">
        <is>
          <t>자료 : 가족행복과
주: 2019년 이후부터 "통합상담" 항목 추가(한 상담소에서 가정폭력, 성폭력, 성매매피해 등 모든 통합상담을 통합하는 경우에 해당</t>
        </is>
      </c>
      <c r="B25" s="2181" t="n"/>
      <c r="C25" s="2181" t="n"/>
      <c r="D25" s="2181" t="n"/>
      <c r="E25" s="2181" t="n"/>
      <c r="F25" s="2181" t="n"/>
      <c r="G25" s="2181" t="n"/>
      <c r="H25" s="2181" t="n"/>
      <c r="I25" s="2181" t="n"/>
      <c r="J25" s="530" t="n"/>
      <c r="K25" s="530" t="n"/>
      <c r="L25" s="530" t="n"/>
      <c r="Q25" s="530" t="n"/>
      <c r="V25" s="530" t="n"/>
      <c r="AA25" s="530" t="n"/>
      <c r="AF25" s="530" t="n"/>
    </row>
    <row r="26" ht="11.25" customFormat="1" customHeight="1" s="411">
      <c r="A26" s="411" t="inlineStr">
        <is>
          <t xml:space="preserve">   2021년 자료부터 여성폭력상담 유형별로 피해자 지원내역 세분화</t>
        </is>
      </c>
    </row>
  </sheetData>
  <mergeCells count="52">
    <mergeCell ref="Q7:U7"/>
    <mergeCell ref="A25:I25"/>
    <mergeCell ref="A3:AK3"/>
    <mergeCell ref="B7:C7"/>
    <mergeCell ref="L7:P7"/>
    <mergeCell ref="Z8:Z10"/>
    <mergeCell ref="W8:W10"/>
    <mergeCell ref="D8:D10"/>
    <mergeCell ref="B6:K6"/>
    <mergeCell ref="AI8:AI10"/>
    <mergeCell ref="F7:G7"/>
    <mergeCell ref="AK6:AK10"/>
    <mergeCell ref="L6:AJ6"/>
    <mergeCell ref="A4:AK4"/>
    <mergeCell ref="M8:M10"/>
    <mergeCell ref="O8:O10"/>
    <mergeCell ref="U8:U10"/>
    <mergeCell ref="AF8:AF10"/>
    <mergeCell ref="AG8:AG10"/>
    <mergeCell ref="C8:C10"/>
    <mergeCell ref="Y8:Y10"/>
    <mergeCell ref="R8:R10"/>
    <mergeCell ref="AA8:AA10"/>
    <mergeCell ref="X8:X10"/>
    <mergeCell ref="AD8:AD10"/>
    <mergeCell ref="G8:G10"/>
    <mergeCell ref="H8:H10"/>
    <mergeCell ref="J8:J10"/>
    <mergeCell ref="D7:E7"/>
    <mergeCell ref="E8:E10"/>
    <mergeCell ref="V8:V10"/>
    <mergeCell ref="AH8:AH10"/>
    <mergeCell ref="H7:I7"/>
    <mergeCell ref="AA7:AE7"/>
    <mergeCell ref="J7:K7"/>
    <mergeCell ref="B8:B10"/>
    <mergeCell ref="S8:S10"/>
    <mergeCell ref="A6:A10"/>
    <mergeCell ref="Q8:Q10"/>
    <mergeCell ref="AC8:AC10"/>
    <mergeCell ref="V7:Z7"/>
    <mergeCell ref="AJ8:AJ10"/>
    <mergeCell ref="AE8:AE10"/>
    <mergeCell ref="AF7:AJ7"/>
    <mergeCell ref="L8:L10"/>
    <mergeCell ref="N8:N10"/>
    <mergeCell ref="I8:I10"/>
    <mergeCell ref="P8:P10"/>
    <mergeCell ref="K8:K10"/>
    <mergeCell ref="AB8:AB10"/>
    <mergeCell ref="T8:T10"/>
    <mergeCell ref="F8:F10"/>
  </mergeCells>
  <pageMargins left="0.7" right="0.7" top="0.75" bottom="0.75" header="0.3" footer="0.3"/>
  <pageSetup orientation="portrait" paperSize="9" scale="23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AB14"/>
  <sheetViews>
    <sheetView view="pageBreakPreview" zoomScale="85" zoomScaleNormal="100" zoomScaleSheetLayoutView="85" workbookViewId="0">
      <selection activeCell="P30" sqref="P30"/>
    </sheetView>
  </sheetViews>
  <sheetFormatPr baseColWidth="8" defaultRowHeight="13.5"/>
  <sheetData>
    <row r="1" ht="15" customFormat="1" customHeight="1" s="299">
      <c r="A1" s="411" t="inlineStr">
        <is>
          <t>ⅩⅡ. 보건 및 사회보장</t>
        </is>
      </c>
      <c r="M1" s="1414" t="n"/>
      <c r="N1" s="428" t="n"/>
      <c r="AB1" s="518" t="inlineStr">
        <is>
          <t>ⅩⅡ. Health and Social Security</t>
        </is>
      </c>
    </row>
    <row r="2" ht="15" customFormat="1" customHeight="1" s="299">
      <c r="A2" s="411" t="n"/>
      <c r="M2" s="1414" t="n"/>
      <c r="N2" s="428" t="n"/>
      <c r="AB2" s="518" t="n"/>
    </row>
    <row r="3" ht="24.95" customFormat="1" customHeight="1" s="1781">
      <c r="A3" s="1781" t="inlineStr">
        <is>
          <t>33. 아동복지시설</t>
        </is>
      </c>
    </row>
    <row r="4" ht="24.95" customFormat="1" customHeight="1" s="1781">
      <c r="A4" s="1781" t="inlineStr">
        <is>
          <t>33. Children Welfare Facilities</t>
        </is>
      </c>
    </row>
    <row r="5" ht="15" customFormat="1" customHeight="1" s="428" thickBot="1">
      <c r="A5" s="428" t="inlineStr">
        <is>
          <t>단위 : 개소, 명</t>
        </is>
      </c>
      <c r="M5" s="1414" t="n"/>
      <c r="O5" s="1414" t="n"/>
      <c r="AB5" s="1414" t="inlineStr">
        <is>
          <t>Unit : number, person</t>
        </is>
      </c>
    </row>
    <row r="6" ht="39.95" customFormat="1" customHeight="1" s="192">
      <c r="A6" s="1052" t="inlineStr">
        <is>
          <t>연 별</t>
        </is>
      </c>
      <c r="B6" s="2491" t="inlineStr">
        <is>
          <t>합 계
Total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85" t="n"/>
      <c r="L6" s="2492" t="inlineStr">
        <is>
          <t>양육시설
Child bringing up facilities</t>
        </is>
      </c>
      <c r="M6" s="2098" t="n"/>
      <c r="N6" s="2098" t="n"/>
      <c r="O6" s="2085" t="n"/>
      <c r="P6" s="1859" t="inlineStr">
        <is>
          <t>자립지원시설
Self independence assistance facilities</t>
        </is>
      </c>
      <c r="Q6" s="2098" t="n"/>
      <c r="R6" s="2098" t="n"/>
      <c r="S6" s="2085" t="n"/>
      <c r="T6" s="1857" t="inlineStr">
        <is>
          <t>보호치료시설
Child care treatment facilities</t>
        </is>
      </c>
      <c r="U6" s="2098" t="n"/>
      <c r="V6" s="2098" t="n"/>
      <c r="W6" s="2098" t="n"/>
      <c r="X6" s="2493" t="inlineStr">
        <is>
          <t>기타
Others</t>
        </is>
      </c>
      <c r="Y6" s="2098" t="n"/>
      <c r="Z6" s="2098" t="n"/>
      <c r="AA6" s="2116" t="n"/>
      <c r="AB6" s="1786" t="inlineStr">
        <is>
          <t>Year</t>
        </is>
      </c>
    </row>
    <row r="7" ht="39.95" customFormat="1" customHeight="1" s="192">
      <c r="A7" s="2060" t="n"/>
      <c r="B7" s="2494" t="inlineStr">
        <is>
          <t>시 설 수
Number of facilities</t>
        </is>
      </c>
      <c r="C7" s="2495" t="inlineStr">
        <is>
          <t>입 소 자
Admitted</t>
        </is>
      </c>
      <c r="D7" s="2117" t="n"/>
      <c r="E7" s="2118" t="n"/>
      <c r="F7" s="1860" t="inlineStr">
        <is>
          <t>퇴 소 자
Discharged</t>
        </is>
      </c>
      <c r="G7" s="2140" t="n"/>
      <c r="H7" s="2139" t="n"/>
      <c r="I7" s="1860" t="inlineStr">
        <is>
          <t>연말현재
생활인원
Inmates as of year-end</t>
        </is>
      </c>
      <c r="J7" s="2140" t="n"/>
      <c r="K7" s="2139" t="n"/>
      <c r="L7" s="532" t="inlineStr">
        <is>
          <t>시 설 수
Number of facilities</t>
        </is>
      </c>
      <c r="M7" s="532" t="inlineStr">
        <is>
          <t>입 소 자
Admitted</t>
        </is>
      </c>
      <c r="N7" s="532" t="inlineStr">
        <is>
          <t>퇴 소 자
Discharged</t>
        </is>
      </c>
      <c r="O7" s="532" t="inlineStr">
        <is>
          <t>연말현재
생활인원
Inmates as of year-end</t>
        </is>
      </c>
      <c r="P7" s="532" t="inlineStr">
        <is>
          <t>시 설 수
No. of facilities</t>
        </is>
      </c>
      <c r="Q7" s="532" t="inlineStr">
        <is>
          <t>입 소 자
Admissions</t>
        </is>
      </c>
      <c r="R7" s="532" t="inlineStr">
        <is>
          <t>퇴 소 자
Discharges</t>
        </is>
      </c>
      <c r="S7" s="532" t="inlineStr">
        <is>
          <t>연말현재
생활인원
No. of Inmates as of year-end</t>
        </is>
      </c>
      <c r="T7" s="532" t="inlineStr">
        <is>
          <t>시 설 수
Number of facilities</t>
        </is>
      </c>
      <c r="U7" s="532" t="inlineStr">
        <is>
          <t>입 소 자 Admitted</t>
        </is>
      </c>
      <c r="V7" s="532" t="inlineStr">
        <is>
          <t>퇴 소 자 Discharged</t>
        </is>
      </c>
      <c r="W7" s="532" t="inlineStr">
        <is>
          <t>연말현재
생활인원
Inmates as of year-end</t>
        </is>
      </c>
      <c r="X7" s="532" t="inlineStr">
        <is>
          <t>시 설 수
Number of facilities</t>
        </is>
      </c>
      <c r="Y7" s="532" t="inlineStr">
        <is>
          <t>입 소 자 Admitted</t>
        </is>
      </c>
      <c r="Z7" s="532" t="inlineStr">
        <is>
          <t>퇴 소 자 Discharged</t>
        </is>
      </c>
      <c r="AA7" s="2496" t="inlineStr">
        <is>
          <t>연말현재
생활인원
Inmates as of year-end</t>
        </is>
      </c>
      <c r="AB7" s="2163" t="n"/>
    </row>
    <row r="8" ht="39.95" customFormat="1" customHeight="1" s="192">
      <c r="A8" s="2087" t="n"/>
      <c r="B8" s="2165" t="n"/>
      <c r="C8" s="1861" t="n"/>
      <c r="D8" s="532" t="inlineStr">
        <is>
          <t>남
Nale</t>
        </is>
      </c>
      <c r="E8" s="532" t="inlineStr">
        <is>
          <t>여
Female</t>
        </is>
      </c>
      <c r="F8" s="1861" t="n"/>
      <c r="G8" s="532" t="inlineStr">
        <is>
          <t>남
Nale</t>
        </is>
      </c>
      <c r="H8" s="532" t="inlineStr">
        <is>
          <t>여
Female</t>
        </is>
      </c>
      <c r="I8" s="1861" t="n"/>
      <c r="J8" s="532" t="inlineStr">
        <is>
          <t>남
Nale</t>
        </is>
      </c>
      <c r="K8" s="532" t="inlineStr">
        <is>
          <t>여
Female</t>
        </is>
      </c>
      <c r="L8" s="2070" t="n"/>
      <c r="M8" s="2070" t="n"/>
      <c r="N8" s="2070" t="n"/>
      <c r="O8" s="2070" t="n"/>
      <c r="P8" s="2070" t="n"/>
      <c r="Q8" s="2070" t="n"/>
      <c r="R8" s="2070" t="n"/>
      <c r="S8" s="2070" t="n"/>
      <c r="T8" s="2070" t="n"/>
      <c r="U8" s="2070" t="n"/>
      <c r="V8" s="2070" t="n"/>
      <c r="W8" s="2070" t="n"/>
      <c r="X8" s="2070" t="n"/>
      <c r="Y8" s="2070" t="n"/>
      <c r="Z8" s="2070" t="n"/>
      <c r="AA8" s="2071" t="n"/>
      <c r="AB8" s="2497" t="n"/>
    </row>
    <row r="9" ht="45" customFormat="1" customHeight="1" s="535">
      <c r="A9" s="533" t="n">
        <v>2020</v>
      </c>
      <c r="B9" s="2406" t="n">
        <v>0</v>
      </c>
      <c r="C9" s="2406" t="n">
        <v>0</v>
      </c>
      <c r="D9" s="2406" t="n">
        <v>0</v>
      </c>
      <c r="E9" s="2406" t="n">
        <v>0</v>
      </c>
      <c r="F9" s="2406" t="n">
        <v>0</v>
      </c>
      <c r="G9" s="2406" t="n">
        <v>0</v>
      </c>
      <c r="H9" s="2406" t="n">
        <v>0</v>
      </c>
      <c r="I9" s="2406" t="n">
        <v>0</v>
      </c>
      <c r="J9" s="2406" t="n">
        <v>0</v>
      </c>
      <c r="K9" s="2406" t="n">
        <v>0</v>
      </c>
      <c r="L9" s="2406" t="n">
        <v>0</v>
      </c>
      <c r="M9" s="2406" t="n">
        <v>0</v>
      </c>
      <c r="N9" s="2406" t="n">
        <v>0</v>
      </c>
      <c r="O9" s="2406" t="n">
        <v>0</v>
      </c>
      <c r="P9" s="2406" t="n">
        <v>0</v>
      </c>
      <c r="Q9" s="2406" t="n">
        <v>0</v>
      </c>
      <c r="R9" s="2406" t="n">
        <v>0</v>
      </c>
      <c r="S9" s="2406" t="n">
        <v>0</v>
      </c>
      <c r="T9" s="2406" t="n">
        <v>0</v>
      </c>
      <c r="U9" s="2406" t="n">
        <v>0</v>
      </c>
      <c r="V9" s="2406" t="n">
        <v>0</v>
      </c>
      <c r="W9" s="2406" t="n">
        <v>0</v>
      </c>
      <c r="X9" s="2406" t="n">
        <v>0</v>
      </c>
      <c r="Y9" s="2406" t="n">
        <v>0</v>
      </c>
      <c r="Z9" s="2406" t="n">
        <v>0</v>
      </c>
      <c r="AA9" s="2498" t="n">
        <v>0</v>
      </c>
      <c r="AB9" s="533" t="n">
        <v>2020</v>
      </c>
    </row>
    <row r="10" ht="45" customFormat="1" customHeight="1" s="535">
      <c r="A10" s="533" t="n">
        <v>2021</v>
      </c>
      <c r="B10" s="2406" t="n">
        <v>0</v>
      </c>
      <c r="C10" s="2406" t="n">
        <v>0</v>
      </c>
      <c r="D10" s="2406" t="n">
        <v>0</v>
      </c>
      <c r="E10" s="2406" t="n">
        <v>0</v>
      </c>
      <c r="F10" s="2406" t="n">
        <v>0</v>
      </c>
      <c r="G10" s="2406" t="n">
        <v>0</v>
      </c>
      <c r="H10" s="2406" t="n">
        <v>0</v>
      </c>
      <c r="I10" s="2406" t="n">
        <v>0</v>
      </c>
      <c r="J10" s="2406" t="n">
        <v>0</v>
      </c>
      <c r="K10" s="2406" t="n">
        <v>0</v>
      </c>
      <c r="L10" s="2406" t="n">
        <v>0</v>
      </c>
      <c r="M10" s="2406" t="n">
        <v>0</v>
      </c>
      <c r="N10" s="2406" t="n">
        <v>0</v>
      </c>
      <c r="O10" s="2406" t="n">
        <v>0</v>
      </c>
      <c r="P10" s="2406" t="n">
        <v>0</v>
      </c>
      <c r="Q10" s="2406" t="n">
        <v>0</v>
      </c>
      <c r="R10" s="2406" t="n">
        <v>0</v>
      </c>
      <c r="S10" s="2406" t="n">
        <v>0</v>
      </c>
      <c r="T10" s="2406" t="n">
        <v>0</v>
      </c>
      <c r="U10" s="2406" t="n">
        <v>0</v>
      </c>
      <c r="V10" s="2406" t="n">
        <v>0</v>
      </c>
      <c r="W10" s="2406" t="n">
        <v>0</v>
      </c>
      <c r="X10" s="2406" t="n">
        <v>0</v>
      </c>
      <c r="Y10" s="2406" t="n">
        <v>0</v>
      </c>
      <c r="Z10" s="2406" t="n">
        <v>0</v>
      </c>
      <c r="AA10" s="2498" t="n">
        <v>0</v>
      </c>
      <c r="AB10" s="533" t="n">
        <v>2021</v>
      </c>
    </row>
    <row r="11" ht="45" customFormat="1" customHeight="1" s="535">
      <c r="A11" s="533" t="n">
        <v>2022</v>
      </c>
      <c r="B11" s="2405">
        <f>SUM(L11+P11+T11+X11)</f>
        <v/>
      </c>
      <c r="C11" s="2405">
        <f>SUM(M11+Q11+U11+Y11)</f>
        <v/>
      </c>
      <c r="D11" s="2405" t="n">
        <v>0</v>
      </c>
      <c r="E11" s="2405" t="n">
        <v>0</v>
      </c>
      <c r="F11" s="2405">
        <f>SUM(N11+R11+V11+Z11)</f>
        <v/>
      </c>
      <c r="G11" s="2405" t="n">
        <v>0</v>
      </c>
      <c r="H11" s="2405" t="n">
        <v>0</v>
      </c>
      <c r="I11" s="2405">
        <f>SUM(O11,S11,W11,AA11)</f>
        <v/>
      </c>
      <c r="J11" s="2405" t="n">
        <v>0</v>
      </c>
      <c r="K11" s="2405" t="n">
        <v>0</v>
      </c>
      <c r="L11" s="2405" t="n">
        <v>0</v>
      </c>
      <c r="M11" s="2405" t="n">
        <v>0</v>
      </c>
      <c r="N11" s="2405" t="n">
        <v>0</v>
      </c>
      <c r="O11" s="2405" t="n">
        <v>0</v>
      </c>
      <c r="P11" s="2405" t="n">
        <v>0</v>
      </c>
      <c r="Q11" s="2405" t="n">
        <v>0</v>
      </c>
      <c r="R11" s="2405" t="n">
        <v>0</v>
      </c>
      <c r="S11" s="2405" t="n">
        <v>0</v>
      </c>
      <c r="T11" s="2405" t="n">
        <v>0</v>
      </c>
      <c r="U11" s="2405" t="n">
        <v>0</v>
      </c>
      <c r="V11" s="2405" t="n">
        <v>0</v>
      </c>
      <c r="W11" s="2405" t="n">
        <v>0</v>
      </c>
      <c r="X11" s="2405" t="n">
        <v>0</v>
      </c>
      <c r="Y11" s="2405" t="n">
        <v>0</v>
      </c>
      <c r="Z11" s="2405" t="n">
        <v>0</v>
      </c>
      <c r="AA11" s="2499" t="n">
        <v>0</v>
      </c>
      <c r="AB11" s="533" t="n">
        <v>2022</v>
      </c>
    </row>
    <row r="12" ht="45" customFormat="1" customHeight="1" s="535">
      <c r="A12" s="533" t="n">
        <v>2023</v>
      </c>
      <c r="B12" s="2405">
        <f>SUM(L12+P12+T12+X12)</f>
        <v/>
      </c>
      <c r="C12" s="2405">
        <f>SUM(M12+Q12+U12+Y12)</f>
        <v/>
      </c>
      <c r="D12" s="2405" t="n">
        <v>0</v>
      </c>
      <c r="E12" s="2405" t="n">
        <v>0</v>
      </c>
      <c r="F12" s="2405">
        <f>SUM(N12+R12+V12+Z12)</f>
        <v/>
      </c>
      <c r="G12" s="2405" t="n">
        <v>0</v>
      </c>
      <c r="H12" s="2405" t="n">
        <v>0</v>
      </c>
      <c r="I12" s="2405">
        <f>SUM(O12,S12,W12,AA12)</f>
        <v/>
      </c>
      <c r="J12" s="2405" t="n">
        <v>0</v>
      </c>
      <c r="K12" s="2405" t="n">
        <v>0</v>
      </c>
      <c r="L12" s="2405" t="n">
        <v>0</v>
      </c>
      <c r="M12" s="2405" t="n">
        <v>0</v>
      </c>
      <c r="N12" s="2405" t="n">
        <v>0</v>
      </c>
      <c r="O12" s="2405" t="n">
        <v>0</v>
      </c>
      <c r="P12" s="2405" t="n">
        <v>0</v>
      </c>
      <c r="Q12" s="2405" t="n">
        <v>0</v>
      </c>
      <c r="R12" s="2405" t="n">
        <v>0</v>
      </c>
      <c r="S12" s="2405" t="n">
        <v>0</v>
      </c>
      <c r="T12" s="2405" t="n">
        <v>0</v>
      </c>
      <c r="U12" s="2405" t="n">
        <v>0</v>
      </c>
      <c r="V12" s="2405" t="n">
        <v>0</v>
      </c>
      <c r="W12" s="2405" t="n">
        <v>0</v>
      </c>
      <c r="X12" s="2405" t="n">
        <v>0</v>
      </c>
      <c r="Y12" s="2405" t="n">
        <v>0</v>
      </c>
      <c r="Z12" s="2405" t="n">
        <v>0</v>
      </c>
      <c r="AA12" s="2499" t="n">
        <v>0</v>
      </c>
      <c r="AB12" s="533" t="n">
        <v>2023</v>
      </c>
    </row>
    <row r="13" ht="45" customFormat="1" customHeight="1" s="535" thickBot="1">
      <c r="A13" s="536" t="n">
        <v>2024</v>
      </c>
      <c r="B13" s="2405">
        <f>SUM(L13+P13+T13+X13)</f>
        <v/>
      </c>
      <c r="C13" s="2405">
        <f>SUM(M13+Q13+U13+Y13)</f>
        <v/>
      </c>
      <c r="D13" s="2405" t="n">
        <v>0</v>
      </c>
      <c r="E13" s="2405" t="n">
        <v>0</v>
      </c>
      <c r="F13" s="2500">
        <f>SUM(N13+R13+V13+Z13)</f>
        <v/>
      </c>
      <c r="G13" s="2405" t="n">
        <v>0</v>
      </c>
      <c r="H13" s="2405" t="n">
        <v>0</v>
      </c>
      <c r="I13" s="2405">
        <f>SUM(O13,S13,W13,AA13)</f>
        <v/>
      </c>
      <c r="J13" s="2405" t="n">
        <v>0</v>
      </c>
      <c r="K13" s="2405" t="n">
        <v>0</v>
      </c>
      <c r="L13" s="2405" t="n">
        <v>0</v>
      </c>
      <c r="M13" s="2405" t="n">
        <v>0</v>
      </c>
      <c r="N13" s="2405" t="n">
        <v>0</v>
      </c>
      <c r="O13" s="2405" t="n">
        <v>0</v>
      </c>
      <c r="P13" s="2405" t="n">
        <v>0</v>
      </c>
      <c r="Q13" s="2405" t="n">
        <v>0</v>
      </c>
      <c r="R13" s="2405" t="n">
        <v>0</v>
      </c>
      <c r="S13" s="2405" t="n">
        <v>0</v>
      </c>
      <c r="T13" s="2405" t="n">
        <v>0</v>
      </c>
      <c r="U13" s="2405" t="n">
        <v>0</v>
      </c>
      <c r="V13" s="2405" t="n">
        <v>0</v>
      </c>
      <c r="W13" s="2405" t="n">
        <v>0</v>
      </c>
      <c r="X13" s="2405" t="n">
        <v>0</v>
      </c>
      <c r="Y13" s="2405" t="n">
        <v>0</v>
      </c>
      <c r="Z13" s="2405" t="n">
        <v>0</v>
      </c>
      <c r="AA13" s="2501" t="n">
        <v>0</v>
      </c>
      <c r="AB13" s="536" t="n">
        <v>2024</v>
      </c>
    </row>
    <row r="14" ht="15" customFormat="1" customHeight="1" s="1421">
      <c r="A14" s="539" t="inlineStr">
        <is>
          <t>자료 : 가족행복과, 2014년 부터 양식변경 남여구분 항목 추가</t>
        </is>
      </c>
      <c r="B14" s="539" t="n"/>
      <c r="C14" s="539" t="n"/>
      <c r="D14" s="539" t="n"/>
      <c r="E14" s="539" t="n"/>
      <c r="F14" s="540" t="n"/>
      <c r="G14" s="539" t="n"/>
      <c r="H14" s="539" t="n"/>
      <c r="I14" s="539" t="n"/>
      <c r="J14" s="539" t="n"/>
      <c r="K14" s="539" t="n"/>
      <c r="L14" s="539" t="n"/>
      <c r="M14" s="539" t="n"/>
      <c r="N14" s="539" t="n"/>
      <c r="O14" s="539" t="n"/>
      <c r="P14" s="541" t="n"/>
      <c r="Q14" s="542" t="n"/>
      <c r="R14" s="542" t="n"/>
      <c r="S14" s="542" t="n"/>
      <c r="T14" s="542" t="n"/>
      <c r="U14" s="542" t="n"/>
      <c r="V14" s="542" t="n"/>
      <c r="W14" s="542" t="n"/>
      <c r="X14" s="542" t="n"/>
      <c r="Y14" s="542" t="n"/>
      <c r="Z14" s="542" t="n"/>
      <c r="AA14" s="542" t="n"/>
      <c r="AB14" s="543" t="n"/>
    </row>
  </sheetData>
  <mergeCells count="29">
    <mergeCell ref="R7:R8"/>
    <mergeCell ref="X7:X8"/>
    <mergeCell ref="L6:O6"/>
    <mergeCell ref="B6:K6"/>
    <mergeCell ref="Z7:Z8"/>
    <mergeCell ref="T6:W6"/>
    <mergeCell ref="M7:M8"/>
    <mergeCell ref="S7:S8"/>
    <mergeCell ref="A4:AB4"/>
    <mergeCell ref="U7:U8"/>
    <mergeCell ref="W7:W8"/>
    <mergeCell ref="AB6:AB8"/>
    <mergeCell ref="Y7:Y8"/>
    <mergeCell ref="AA7:AA8"/>
    <mergeCell ref="P7:P8"/>
    <mergeCell ref="C7:E7"/>
    <mergeCell ref="F7:H7"/>
    <mergeCell ref="T7:T8"/>
    <mergeCell ref="V7:V8"/>
    <mergeCell ref="P6:S6"/>
    <mergeCell ref="O7:O8"/>
    <mergeCell ref="A6:A8"/>
    <mergeCell ref="Q7:Q8"/>
    <mergeCell ref="B7:B8"/>
    <mergeCell ref="X6:AA6"/>
    <mergeCell ref="L7:L8"/>
    <mergeCell ref="A3:AB3"/>
    <mergeCell ref="N7:N8"/>
    <mergeCell ref="I7:K7"/>
  </mergeCells>
  <pageMargins left="0.7" right="0.7" top="0.75" bottom="0.75" header="0.3" footer="0.3"/>
  <pageSetup orientation="portrait" paperSize="9" scale="30"/>
  <drawing xmlns:r="http://schemas.openxmlformats.org/officeDocument/2006/relationships" r:id="rId1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Y32"/>
  <sheetViews>
    <sheetView showGridLines="0" view="pageBreakPreview" zoomScaleNormal="100" workbookViewId="0">
      <selection activeCell="A12" sqref="A12:IV16"/>
    </sheetView>
  </sheetViews>
  <sheetFormatPr baseColWidth="8" defaultRowHeight="12"/>
  <cols>
    <col width="6.21875" customWidth="1" style="320" min="1" max="1"/>
    <col width="7.109375" customWidth="1" style="320" min="2" max="2"/>
    <col width="5.33203125" customWidth="1" style="320" min="3" max="3"/>
    <col width="6.88671875" customWidth="1" style="320" min="4" max="4"/>
    <col width="7.109375" customWidth="1" style="320" min="5" max="5"/>
    <col width="5.21875" customWidth="1" style="320" min="6" max="7"/>
    <col width="7.109375" customWidth="1" style="320" min="8" max="9"/>
    <col width="6.77734375" customWidth="1" style="320" min="10" max="10"/>
    <col width="5.77734375" customWidth="1" style="320" min="11" max="11"/>
    <col width="5.44140625" customWidth="1" style="320" min="12" max="12"/>
    <col width="4.77734375" customWidth="1" style="320" min="13" max="13"/>
    <col width="4.88671875" customWidth="1" style="320" min="14" max="14"/>
    <col width="5.33203125" customWidth="1" style="320" min="15" max="15"/>
    <col width="7.109375" customWidth="1" style="320" min="16" max="17"/>
    <col width="6.44140625" customWidth="1" style="320" min="18" max="19"/>
    <col width="8.88671875" customWidth="1" style="320" min="20" max="22"/>
    <col width="8.88671875" customWidth="1" style="320" min="23" max="23"/>
    <col width="7.88671875" customWidth="1" style="320" min="24" max="24"/>
    <col width="8.33203125" customWidth="1" style="320" min="25" max="25"/>
    <col width="5.77734375" customWidth="1" style="320" min="26" max="28"/>
    <col width="8.88671875" customWidth="1" style="320" min="29" max="16384"/>
  </cols>
  <sheetData>
    <row r="1" ht="15" customFormat="1" customHeight="1" s="34">
      <c r="A1" s="34" t="inlineStr">
        <is>
          <t>ⅩⅡ. 보건 및 사회보장</t>
        </is>
      </c>
      <c r="W1" s="34" t="n"/>
      <c r="X1" s="34" t="n"/>
      <c r="Y1" s="1502" t="inlineStr">
        <is>
          <t>ⅩⅡ. Health and Social Security</t>
        </is>
      </c>
    </row>
    <row r="2" ht="15" customFormat="1" customHeight="1" s="34">
      <c r="W2" s="34" t="n"/>
      <c r="X2" s="34" t="n"/>
      <c r="Y2" s="1502" t="n"/>
    </row>
    <row r="3" ht="24.95" customFormat="1" customHeight="1" s="317">
      <c r="A3" s="1397" t="inlineStr">
        <is>
          <t>34. 장애인복지 생활시설</t>
        </is>
      </c>
    </row>
    <row r="4" ht="24.95" customFormat="1" customHeight="1" s="317">
      <c r="A4" s="1397" t="inlineStr">
        <is>
          <t>34. Institutions for The Disabled and Their Inmates</t>
        </is>
      </c>
    </row>
    <row r="5" ht="15" customFormat="1" customHeight="1" s="34" thickBot="1">
      <c r="A5" s="290" t="inlineStr">
        <is>
          <t>(단위: 개소, 명)</t>
        </is>
      </c>
      <c r="B5" s="290" t="n"/>
      <c r="C5" s="290" t="n"/>
      <c r="D5" s="290" t="n"/>
      <c r="E5" s="290" t="n"/>
      <c r="F5" s="290" t="n"/>
      <c r="G5" s="290" t="n"/>
      <c r="H5" s="290" t="n"/>
      <c r="I5" s="290" t="n"/>
      <c r="J5" s="290" t="n"/>
      <c r="K5" s="290" t="n"/>
      <c r="L5" s="290" t="n"/>
      <c r="M5" s="290" t="n"/>
      <c r="N5" s="1526" t="n"/>
      <c r="O5" s="2155" t="n"/>
      <c r="P5" s="290" t="n"/>
      <c r="Q5" s="290" t="n"/>
      <c r="R5" s="290" t="n"/>
      <c r="S5" s="290" t="n"/>
      <c r="T5" s="290" t="n"/>
      <c r="U5" s="290" t="n"/>
      <c r="V5" s="368" t="n"/>
      <c r="W5" s="1526" t="n"/>
      <c r="X5" s="1526" t="n"/>
      <c r="Y5" s="521" t="inlineStr">
        <is>
          <t>Unit : number, person</t>
        </is>
      </c>
    </row>
    <row r="6" ht="20.1" customFormat="1" customHeight="1" s="34">
      <c r="A6" s="1763" t="inlineStr">
        <is>
          <t>연 별</t>
        </is>
      </c>
      <c r="B6" s="1823" t="inlineStr">
        <is>
          <t>시 설 수
Number of facilities</t>
        </is>
      </c>
      <c r="C6" s="2502" t="inlineStr">
        <is>
          <t>입소자 Admissions</t>
        </is>
      </c>
      <c r="D6" s="2098" t="n"/>
      <c r="E6" s="2098" t="n"/>
      <c r="F6" s="2085" t="n"/>
      <c r="G6" s="2502" t="inlineStr">
        <is>
          <t>퇴소자 Discharges</t>
        </is>
      </c>
      <c r="H6" s="2098" t="n"/>
      <c r="I6" s="2098" t="n"/>
      <c r="J6" s="2098" t="n"/>
      <c r="K6" s="2098" t="n"/>
      <c r="L6" s="2085" t="n"/>
      <c r="M6" s="2503" t="inlineStr">
        <is>
          <t>연말 현재 수용 인원 No. of inmates as of year-end</t>
        </is>
      </c>
      <c r="N6" s="2098" t="n"/>
      <c r="O6" s="2098" t="n"/>
      <c r="P6" s="2098" t="n"/>
      <c r="Q6" s="2098" t="n"/>
      <c r="R6" s="2098" t="n"/>
      <c r="S6" s="2098" t="n"/>
      <c r="T6" s="2098" t="n"/>
      <c r="U6" s="2098" t="n"/>
      <c r="V6" s="2098" t="n"/>
      <c r="W6" s="2098" t="n"/>
      <c r="X6" s="2116" t="n"/>
      <c r="Y6" s="1815" t="inlineStr">
        <is>
          <t>Year</t>
        </is>
      </c>
    </row>
    <row r="7" ht="20.1" customFormat="1" customHeight="1" s="34">
      <c r="A7" s="2060" t="n"/>
      <c r="B7" s="2086" t="n"/>
      <c r="C7" s="2504" t="inlineStr">
        <is>
          <t>계
Total</t>
        </is>
      </c>
      <c r="D7" s="1797" t="inlineStr">
        <is>
          <t>위 탁 자
Referrals</t>
        </is>
      </c>
      <c r="E7" s="1797" t="inlineStr">
        <is>
          <t>무연고자
No-relatives</t>
        </is>
      </c>
      <c r="F7" s="1803" t="inlineStr">
        <is>
          <t>기타
Others</t>
        </is>
      </c>
      <c r="G7" s="1803" t="inlineStr">
        <is>
          <t>계</t>
        </is>
      </c>
      <c r="H7" s="1804" t="inlineStr">
        <is>
          <t>연고자
인도
To relatives</t>
        </is>
      </c>
      <c r="I7" s="1797" t="inlineStr">
        <is>
          <t>취 업
Employed</t>
        </is>
      </c>
      <c r="J7" s="1800" t="inlineStr">
        <is>
          <t>전 원
Transfer</t>
        </is>
      </c>
      <c r="K7" s="1804" t="inlineStr">
        <is>
          <t>사 망
Deaths</t>
        </is>
      </c>
      <c r="L7" s="1797" t="inlineStr">
        <is>
          <t>기 타
Others</t>
        </is>
      </c>
      <c r="M7" s="1798" t="inlineStr">
        <is>
          <t>성 별 Gender</t>
        </is>
      </c>
      <c r="N7" s="2117" t="n"/>
      <c r="O7" s="2118" t="n"/>
      <c r="P7" s="1814" t="inlineStr">
        <is>
          <t>연령별 Age</t>
        </is>
      </c>
      <c r="Q7" s="2117" t="n"/>
      <c r="R7" s="2117" t="n"/>
      <c r="S7" s="2118" t="n"/>
      <c r="T7" s="1798" t="inlineStr">
        <is>
          <t>장 애 종 별 Disability</t>
        </is>
      </c>
      <c r="U7" s="2117" t="n"/>
      <c r="V7" s="2117" t="n"/>
      <c r="W7" s="2117" t="n"/>
      <c r="X7" s="2118" t="n"/>
      <c r="Y7" s="2066" t="n"/>
    </row>
    <row r="8" ht="15" customFormat="1" customHeight="1" s="34">
      <c r="A8" s="2060" t="n"/>
      <c r="B8" s="2086" t="n"/>
      <c r="C8" s="2064" t="n"/>
      <c r="D8" s="2064" t="n"/>
      <c r="E8" s="2064" t="n"/>
      <c r="F8" s="2064" t="n"/>
      <c r="G8" s="2064" t="n"/>
      <c r="H8" s="2064" t="n"/>
      <c r="I8" s="2064" t="n"/>
      <c r="J8" s="2102" t="n"/>
      <c r="K8" s="2064" t="n"/>
      <c r="L8" s="2064" t="n"/>
      <c r="M8" s="1804" t="inlineStr">
        <is>
          <t>계
Total</t>
        </is>
      </c>
      <c r="N8" s="1302" t="inlineStr">
        <is>
          <t>남
Male</t>
        </is>
      </c>
      <c r="O8" s="1797" t="inlineStr">
        <is>
          <t>여
Female</t>
        </is>
      </c>
      <c r="P8" s="1829" t="inlineStr">
        <is>
          <t>18세미만
Less than 18 years</t>
        </is>
      </c>
      <c r="Q8" s="2139" t="n"/>
      <c r="R8" s="1829" t="inlineStr">
        <is>
          <t>18세 이상
18 years and over</t>
        </is>
      </c>
      <c r="S8" s="2139" t="n"/>
      <c r="T8" s="1797" t="inlineStr">
        <is>
          <t>지 체
Physically 
disabled</t>
        </is>
      </c>
      <c r="U8" s="1797" t="inlineStr">
        <is>
          <t>시 각
Visually
 disabled</t>
        </is>
      </c>
      <c r="V8" s="1797" t="inlineStr">
        <is>
          <t>청각언어
Auditorily
 and lingually
 disabled</t>
        </is>
      </c>
      <c r="W8" s="1797" t="inlineStr">
        <is>
          <t>정신지체
Mentally 
retarded</t>
        </is>
      </c>
      <c r="X8" s="1800" t="inlineStr">
        <is>
          <t>기 타
Others</t>
        </is>
      </c>
      <c r="Y8" s="2066" t="n"/>
    </row>
    <row r="9" ht="15" customFormat="1" customHeight="1" s="34">
      <c r="A9" s="2060" t="n"/>
      <c r="B9" s="2086" t="n"/>
      <c r="C9" s="2064" t="n"/>
      <c r="D9" s="2064" t="n"/>
      <c r="E9" s="2064" t="n"/>
      <c r="F9" s="2064" t="n"/>
      <c r="G9" s="2064" t="n"/>
      <c r="H9" s="2064" t="n"/>
      <c r="I9" s="2064" t="n"/>
      <c r="J9" s="2102" t="n"/>
      <c r="K9" s="2064" t="n"/>
      <c r="L9" s="2064" t="n"/>
      <c r="M9" s="2064" t="n"/>
      <c r="N9" s="2064" t="n"/>
      <c r="O9" s="2064" t="n"/>
      <c r="P9" s="2061" t="n"/>
      <c r="Q9" s="2062" t="n"/>
      <c r="R9" s="2061" t="n"/>
      <c r="S9" s="2062" t="n"/>
      <c r="T9" s="2064" t="n"/>
      <c r="U9" s="2064" t="n"/>
      <c r="V9" s="2064" t="n"/>
      <c r="W9" s="2064" t="n"/>
      <c r="X9" s="2102" t="n"/>
      <c r="Y9" s="2066" t="n"/>
    </row>
    <row r="10" ht="15" customFormat="1" customHeight="1" s="34">
      <c r="A10" s="2060" t="n"/>
      <c r="B10" s="2086" t="n"/>
      <c r="C10" s="2064" t="n"/>
      <c r="D10" s="2064" t="n"/>
      <c r="E10" s="2064" t="n"/>
      <c r="F10" s="2064" t="n"/>
      <c r="G10" s="2064" t="n"/>
      <c r="H10" s="2064" t="n"/>
      <c r="I10" s="2064" t="n"/>
      <c r="J10" s="2102" t="n"/>
      <c r="K10" s="2064" t="n"/>
      <c r="L10" s="2064" t="n"/>
      <c r="M10" s="2064" t="n"/>
      <c r="N10" s="2064" t="n"/>
      <c r="O10" s="2064" t="n"/>
      <c r="P10" s="1395" t="inlineStr">
        <is>
          <t>남
Male</t>
        </is>
      </c>
      <c r="Q10" s="1797" t="inlineStr">
        <is>
          <t>여
Female</t>
        </is>
      </c>
      <c r="R10" s="1395" t="inlineStr">
        <is>
          <t>남
Male</t>
        </is>
      </c>
      <c r="S10" s="1797" t="inlineStr">
        <is>
          <t>여
Female</t>
        </is>
      </c>
      <c r="T10" s="2064" t="n"/>
      <c r="U10" s="2064" t="n"/>
      <c r="V10" s="2064" t="n"/>
      <c r="W10" s="2064" t="n"/>
      <c r="X10" s="2102" t="n"/>
      <c r="Y10" s="2066" t="n"/>
    </row>
    <row r="11" ht="15" customFormat="1" customHeight="1" s="34">
      <c r="A11" s="2087" t="n"/>
      <c r="B11" s="2062" t="n"/>
      <c r="C11" s="2070" t="n"/>
      <c r="D11" s="2069" t="n"/>
      <c r="E11" s="2069" t="n"/>
      <c r="F11" s="2070" t="n"/>
      <c r="G11" s="2070" t="n"/>
      <c r="H11" s="2069" t="n"/>
      <c r="I11" s="2069" t="n"/>
      <c r="J11" s="2063" t="n"/>
      <c r="K11" s="2069" t="n"/>
      <c r="L11" s="2069" t="n"/>
      <c r="M11" s="2069" t="n"/>
      <c r="N11" s="2069" t="n"/>
      <c r="O11" s="2069" t="n"/>
      <c r="P11" s="2062" t="n"/>
      <c r="Q11" s="2069" t="n"/>
      <c r="R11" s="2062" t="n"/>
      <c r="S11" s="2069" t="n"/>
      <c r="T11" s="2069" t="n"/>
      <c r="U11" s="2069" t="n"/>
      <c r="V11" s="2069" t="n"/>
      <c r="W11" s="2069" t="n"/>
      <c r="X11" s="2063" t="n"/>
      <c r="Y11" s="2072" t="n"/>
    </row>
    <row r="12" ht="49.5" customFormat="1" customHeight="1" s="411">
      <c r="A12" s="540" t="n">
        <v>2020</v>
      </c>
      <c r="B12" s="2505" t="n">
        <v>2</v>
      </c>
      <c r="C12" s="2484" t="n">
        <v>0</v>
      </c>
      <c r="D12" s="2484" t="n">
        <v>0</v>
      </c>
      <c r="E12" s="2484" t="n">
        <v>0</v>
      </c>
      <c r="F12" s="2484" t="n">
        <v>0</v>
      </c>
      <c r="G12" s="2484" t="n">
        <v>1</v>
      </c>
      <c r="H12" s="2484" t="n">
        <v>0</v>
      </c>
      <c r="I12" s="2484" t="n">
        <v>0</v>
      </c>
      <c r="J12" s="2484" t="n">
        <v>0</v>
      </c>
      <c r="K12" s="2484" t="n">
        <v>1</v>
      </c>
      <c r="L12" s="2484" t="n">
        <v>0</v>
      </c>
      <c r="M12" s="2484" t="n">
        <v>97</v>
      </c>
      <c r="N12" s="2484" t="n">
        <v>63</v>
      </c>
      <c r="O12" s="2484" t="n">
        <v>34</v>
      </c>
      <c r="P12" s="2484" t="n">
        <v>1</v>
      </c>
      <c r="Q12" s="2484" t="n">
        <v>2</v>
      </c>
      <c r="R12" s="2484" t="n">
        <v>62</v>
      </c>
      <c r="S12" s="2484" t="n">
        <v>32</v>
      </c>
      <c r="T12" s="2484" t="n">
        <v>51</v>
      </c>
      <c r="U12" s="2484" t="n">
        <v>0</v>
      </c>
      <c r="V12" s="2484" t="n">
        <v>0</v>
      </c>
      <c r="W12" s="2484" t="n">
        <v>46</v>
      </c>
      <c r="X12" s="2506" t="n">
        <v>0</v>
      </c>
      <c r="Y12" s="540" t="n">
        <v>2020</v>
      </c>
    </row>
    <row r="13" ht="49.5" customFormat="1" customHeight="1" s="411">
      <c r="A13" s="408" t="n">
        <v>2021</v>
      </c>
      <c r="B13" s="2484" t="n">
        <v>2</v>
      </c>
      <c r="C13" s="2484">
        <f>SUM(D13:F13)</f>
        <v/>
      </c>
      <c r="D13" s="2484" t="n">
        <v>0</v>
      </c>
      <c r="E13" s="2484" t="n">
        <v>0</v>
      </c>
      <c r="F13" s="2484" t="n">
        <v>0</v>
      </c>
      <c r="G13" s="2484">
        <f>SUM(H13:L13)</f>
        <v/>
      </c>
      <c r="H13" s="2484" t="n">
        <v>0</v>
      </c>
      <c r="I13" s="2484" t="n">
        <v>0</v>
      </c>
      <c r="J13" s="2484" t="n">
        <v>0</v>
      </c>
      <c r="K13" s="2484" t="n">
        <v>0</v>
      </c>
      <c r="L13" s="2484" t="n">
        <v>0</v>
      </c>
      <c r="M13" s="2484">
        <f>SUM(N13:O13)</f>
        <v/>
      </c>
      <c r="N13" s="2484" t="n">
        <v>64</v>
      </c>
      <c r="O13" s="2484" t="n">
        <v>34</v>
      </c>
      <c r="P13" s="2484" t="n">
        <v>2</v>
      </c>
      <c r="Q13" s="2484" t="n">
        <v>2</v>
      </c>
      <c r="R13" s="2484" t="n">
        <v>62</v>
      </c>
      <c r="S13" s="2484" t="n">
        <v>32</v>
      </c>
      <c r="T13" s="2484" t="n">
        <v>52</v>
      </c>
      <c r="U13" s="2484" t="n">
        <v>0</v>
      </c>
      <c r="V13" s="2484" t="n">
        <v>0</v>
      </c>
      <c r="W13" s="2484" t="n">
        <v>46</v>
      </c>
      <c r="X13" s="2506" t="n">
        <v>0</v>
      </c>
      <c r="Y13" s="540" t="n">
        <v>2021</v>
      </c>
    </row>
    <row r="14" ht="49.5" customFormat="1" customHeight="1" s="411">
      <c r="A14" s="540" t="n">
        <v>2022</v>
      </c>
      <c r="B14" s="2505" t="n">
        <v>2</v>
      </c>
      <c r="C14" s="2484">
        <f>SUM(D14:F14)</f>
        <v/>
      </c>
      <c r="D14" s="2484" t="n"/>
      <c r="E14" s="2484" t="n"/>
      <c r="F14" s="2484" t="n"/>
      <c r="G14" s="2484">
        <f>SUM(H14:L14)</f>
        <v/>
      </c>
      <c r="H14" s="2484" t="n"/>
      <c r="I14" s="2484" t="n"/>
      <c r="J14" s="2484" t="n"/>
      <c r="K14" s="2484" t="n">
        <v>3</v>
      </c>
      <c r="L14" s="2484" t="n"/>
      <c r="M14" s="2484">
        <f>SUM(N14:O14)</f>
        <v/>
      </c>
      <c r="N14" s="2484" t="n">
        <v>62</v>
      </c>
      <c r="O14" s="2484" t="n">
        <v>33</v>
      </c>
      <c r="P14" s="2484" t="n">
        <v>1</v>
      </c>
      <c r="Q14" s="2484" t="n">
        <v>2</v>
      </c>
      <c r="R14" s="2484" t="n">
        <v>61</v>
      </c>
      <c r="S14" s="2484" t="n">
        <v>31</v>
      </c>
      <c r="T14" s="2484" t="n">
        <v>51</v>
      </c>
      <c r="U14" s="2484" t="n"/>
      <c r="V14" s="2484" t="n"/>
      <c r="W14" s="2484" t="n">
        <v>44</v>
      </c>
      <c r="X14" s="2506" t="n"/>
      <c r="Y14" s="540" t="n">
        <v>2022</v>
      </c>
    </row>
    <row r="15" ht="49.5" customFormat="1" customHeight="1" s="801">
      <c r="A15" s="1643" t="n">
        <v>2023</v>
      </c>
      <c r="B15" s="2507" t="n">
        <v>2</v>
      </c>
      <c r="C15" s="2364">
        <f>SUM(D15:F15)</f>
        <v/>
      </c>
      <c r="D15" s="2364" t="n">
        <v>0</v>
      </c>
      <c r="E15" s="2364" t="n">
        <v>0</v>
      </c>
      <c r="F15" s="2364" t="n">
        <v>0</v>
      </c>
      <c r="G15" s="2364">
        <f>SUM(H15:L15)</f>
        <v/>
      </c>
      <c r="H15" s="2364" t="n">
        <v>0</v>
      </c>
      <c r="I15" s="2364" t="n">
        <v>0</v>
      </c>
      <c r="J15" s="2364" t="n">
        <v>1</v>
      </c>
      <c r="K15" s="2364" t="n">
        <v>2</v>
      </c>
      <c r="L15" s="2364" t="n">
        <v>0</v>
      </c>
      <c r="M15" s="2364">
        <f>SUM(N15:O15)</f>
        <v/>
      </c>
      <c r="N15" s="2364" t="n">
        <v>59</v>
      </c>
      <c r="O15" s="2364" t="n">
        <v>33</v>
      </c>
      <c r="P15" s="2364" t="n">
        <v>0</v>
      </c>
      <c r="Q15" s="2364" t="n">
        <v>0</v>
      </c>
      <c r="R15" s="2364" t="n">
        <v>59</v>
      </c>
      <c r="S15" s="2364" t="n">
        <v>33</v>
      </c>
      <c r="T15" s="2364" t="n">
        <v>9</v>
      </c>
      <c r="U15" s="2364" t="n">
        <v>0</v>
      </c>
      <c r="V15" s="2364" t="n">
        <v>0</v>
      </c>
      <c r="W15" s="2364" t="n">
        <v>13</v>
      </c>
      <c r="X15" s="2508" t="n">
        <v>70</v>
      </c>
      <c r="Y15" s="1643" t="n">
        <v>2023</v>
      </c>
    </row>
    <row r="16" ht="49.5" customFormat="1" customHeight="1" s="5" thickBot="1">
      <c r="A16" s="596" t="n">
        <v>2024</v>
      </c>
      <c r="B16" s="2509" t="n">
        <v>2</v>
      </c>
      <c r="C16" s="2510">
        <f>SUM(D16:F16)</f>
        <v/>
      </c>
      <c r="D16" s="2511" t="n">
        <v>0</v>
      </c>
      <c r="E16" s="2511" t="n">
        <v>0</v>
      </c>
      <c r="F16" s="2511" t="n">
        <v>0</v>
      </c>
      <c r="G16" s="2510">
        <f>SUM(H16:L16)</f>
        <v/>
      </c>
      <c r="H16" s="2511" t="n">
        <v>0</v>
      </c>
      <c r="I16" s="2511" t="n">
        <v>0</v>
      </c>
      <c r="J16" s="2511" t="n">
        <v>1</v>
      </c>
      <c r="K16" s="2511" t="n">
        <v>2</v>
      </c>
      <c r="L16" s="2511" t="n">
        <v>0</v>
      </c>
      <c r="M16" s="2510">
        <f>SUM(N16:O16)</f>
        <v/>
      </c>
      <c r="N16" s="2511" t="n">
        <v>59</v>
      </c>
      <c r="O16" s="2511" t="n">
        <v>33</v>
      </c>
      <c r="P16" s="2511" t="n">
        <v>0</v>
      </c>
      <c r="Q16" s="2511" t="n">
        <v>0</v>
      </c>
      <c r="R16" s="2511" t="n">
        <v>59</v>
      </c>
      <c r="S16" s="2511" t="n">
        <v>33</v>
      </c>
      <c r="T16" s="2511" t="n">
        <v>9</v>
      </c>
      <c r="U16" s="2511" t="n">
        <v>0</v>
      </c>
      <c r="V16" s="2511" t="n">
        <v>0</v>
      </c>
      <c r="W16" s="2511" t="n">
        <v>13</v>
      </c>
      <c r="X16" s="2511" t="n">
        <v>70</v>
      </c>
      <c r="Y16" s="596" t="n">
        <v>2024</v>
      </c>
    </row>
    <row r="17" ht="15" customFormat="1" customHeight="1" s="34">
      <c r="A17" s="1796" t="inlineStr">
        <is>
          <t xml:space="preserve">자료 : 주민복지과 </t>
        </is>
      </c>
      <c r="B17" s="2181" t="n"/>
      <c r="C17" s="1645" t="n"/>
      <c r="D17" s="158" t="n"/>
      <c r="E17" s="158" t="n"/>
      <c r="F17" s="158" t="n"/>
      <c r="G17" s="158" t="n"/>
      <c r="H17" s="158" t="n"/>
      <c r="I17" s="158" t="n"/>
      <c r="J17" s="158" t="n"/>
      <c r="W17" s="34" t="n"/>
    </row>
    <row r="18" ht="11.25" customFormat="1" customHeight="1" s="34">
      <c r="A18" s="34" t="n"/>
      <c r="H18" s="34" t="inlineStr">
        <is>
          <t xml:space="preserve"> </t>
        </is>
      </c>
      <c r="I18" s="34" t="inlineStr">
        <is>
          <t xml:space="preserve">      </t>
        </is>
      </c>
      <c r="J18" s="34" t="inlineStr">
        <is>
          <t xml:space="preserve">  </t>
        </is>
      </c>
      <c r="K18" s="34" t="inlineStr">
        <is>
          <t xml:space="preserve">    </t>
        </is>
      </c>
      <c r="W18" s="34" t="n"/>
      <c r="X18" s="34" t="n"/>
      <c r="Y18" s="34" t="n"/>
    </row>
    <row r="19" ht="11.25" customFormat="1" customHeight="1" s="34">
      <c r="A19" s="34" t="n"/>
      <c r="W19" s="34" t="n"/>
      <c r="X19" s="34" t="n"/>
      <c r="Y19" s="34" t="n"/>
    </row>
    <row r="20" ht="11.25" customFormat="1" customHeight="1" s="34">
      <c r="A20" s="34" t="n"/>
      <c r="W20" s="34" t="n"/>
      <c r="X20" s="34" t="n"/>
      <c r="Y20" s="34" t="n"/>
    </row>
    <row r="21" ht="11.25" customFormat="1" customHeight="1" s="34">
      <c r="A21" s="34" t="n"/>
      <c r="W21" s="34" t="n"/>
      <c r="X21" s="34" t="n"/>
      <c r="Y21" s="34" t="n"/>
    </row>
    <row r="22" ht="11.25" customFormat="1" customHeight="1" s="34">
      <c r="A22" s="34" t="n"/>
      <c r="W22" s="34" t="n"/>
      <c r="X22" s="34" t="n"/>
      <c r="Y22" s="34" t="n"/>
    </row>
    <row r="23" ht="11.25" customFormat="1" customHeight="1" s="34">
      <c r="A23" s="34" t="n"/>
      <c r="W23" s="34" t="n"/>
      <c r="X23" s="34" t="n"/>
      <c r="Y23" s="34" t="n"/>
    </row>
    <row r="24" ht="11.25" customFormat="1" customHeight="1" s="34">
      <c r="A24" s="34" t="n"/>
      <c r="W24" s="34" t="n"/>
      <c r="X24" s="34" t="n"/>
      <c r="Y24" s="34" t="n"/>
    </row>
    <row r="25" ht="11.25" customFormat="1" customHeight="1" s="34">
      <c r="A25" s="34" t="n"/>
      <c r="W25" s="34" t="n"/>
      <c r="X25" s="34" t="n"/>
      <c r="Y25" s="34" t="n"/>
    </row>
    <row r="26" ht="11.25" customFormat="1" customHeight="1" s="34">
      <c r="A26" s="34" t="n"/>
      <c r="W26" s="34" t="n"/>
      <c r="X26" s="34" t="n"/>
      <c r="Y26" s="34" t="n"/>
    </row>
    <row r="27" ht="11.25" customFormat="1" customHeight="1" s="34">
      <c r="A27" s="34" t="n"/>
      <c r="W27" s="34" t="n"/>
      <c r="X27" s="34" t="n"/>
      <c r="Y27" s="34" t="n"/>
    </row>
    <row r="28" ht="11.25" customFormat="1" customHeight="1" s="34">
      <c r="A28" s="34" t="n"/>
      <c r="W28" s="34" t="n"/>
      <c r="X28" s="34" t="n"/>
      <c r="Y28" s="34" t="n"/>
    </row>
    <row r="29" ht="11.25" customFormat="1" customHeight="1" s="34">
      <c r="A29" s="34" t="n"/>
      <c r="W29" s="34" t="n"/>
      <c r="X29" s="34" t="n"/>
      <c r="Y29" s="34" t="n"/>
    </row>
    <row r="30" ht="11.25" customFormat="1" customHeight="1" s="34">
      <c r="A30" s="34" t="n"/>
      <c r="W30" s="34" t="n"/>
      <c r="X30" s="34" t="n"/>
      <c r="Y30" s="34" t="n"/>
    </row>
    <row r="31" ht="11.25" customFormat="1" customHeight="1" s="34">
      <c r="A31" s="34" t="n"/>
      <c r="W31" s="34" t="n"/>
      <c r="X31" s="34" t="n"/>
      <c r="Y31" s="34" t="n"/>
    </row>
    <row r="32" ht="11.25" customFormat="1" customHeight="1" s="34">
      <c r="A32" s="34" t="n"/>
      <c r="W32" s="34" t="n"/>
      <c r="X32" s="34" t="n"/>
      <c r="Y32" s="34" t="n"/>
    </row>
  </sheetData>
  <mergeCells count="37">
    <mergeCell ref="P10:P11"/>
    <mergeCell ref="P8:Q9"/>
    <mergeCell ref="V8:V11"/>
    <mergeCell ref="G6:L6"/>
    <mergeCell ref="H7:H11"/>
    <mergeCell ref="X8:X11"/>
    <mergeCell ref="J7:J11"/>
    <mergeCell ref="M7:O7"/>
    <mergeCell ref="A4:Y4"/>
    <mergeCell ref="E7:E11"/>
    <mergeCell ref="K7:K11"/>
    <mergeCell ref="Q10:Q11"/>
    <mergeCell ref="S10:S11"/>
    <mergeCell ref="M6:X6"/>
    <mergeCell ref="C7:C11"/>
    <mergeCell ref="C6:F6"/>
    <mergeCell ref="N8:N11"/>
    <mergeCell ref="A6:A11"/>
    <mergeCell ref="N5:O5"/>
    <mergeCell ref="L7:L11"/>
    <mergeCell ref="R8:S9"/>
    <mergeCell ref="T8:T11"/>
    <mergeCell ref="U8:U11"/>
    <mergeCell ref="F7:F11"/>
    <mergeCell ref="Y6:Y11"/>
    <mergeCell ref="A17:B17"/>
    <mergeCell ref="G7:G11"/>
    <mergeCell ref="I7:I11"/>
    <mergeCell ref="T7:X7"/>
    <mergeCell ref="M8:M11"/>
    <mergeCell ref="O8:O11"/>
    <mergeCell ref="W8:W11"/>
    <mergeCell ref="B6:B11"/>
    <mergeCell ref="P7:S7"/>
    <mergeCell ref="D7:D11"/>
    <mergeCell ref="A3:Y3"/>
    <mergeCell ref="R10:R11"/>
  </mergeCells>
  <pageMargins left="0.57" right="0.58" top="0.984251968503937" bottom="0.984251968503937" header="0.5118110236220472" footer="0.5118110236220472"/>
  <pageSetup orientation="portrait" paperSize="9" scale="46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X17"/>
  <sheetViews>
    <sheetView showGridLines="0" view="pageBreakPreview" zoomScaleNormal="100" workbookViewId="0">
      <selection activeCell="D14" sqref="D14"/>
    </sheetView>
  </sheetViews>
  <sheetFormatPr baseColWidth="8" defaultRowHeight="12"/>
  <cols>
    <col width="7.77734375" customWidth="1" style="320" min="1" max="5"/>
    <col width="8.77734375" customWidth="1" style="320" min="6" max="6"/>
    <col width="7.77734375" customWidth="1" style="320" min="7" max="9"/>
    <col width="8.77734375" customWidth="1" style="320" min="10" max="10"/>
    <col width="7.77734375" customWidth="1" style="320" min="11" max="12"/>
    <col width="8.77734375" customWidth="1" style="34" min="13" max="14"/>
    <col width="7.77734375" customWidth="1" style="320" min="15" max="15"/>
    <col width="8.77734375" customWidth="1" style="320" min="16" max="16"/>
    <col width="9.77734375" customWidth="1" style="320" min="17" max="17"/>
    <col width="7.77734375" customWidth="1" style="320" min="18" max="19"/>
    <col width="4.77734375" customWidth="1" style="320" min="20" max="23"/>
    <col width="7.77734375" customWidth="1" style="320" min="24" max="24"/>
    <col width="8.88671875" customWidth="1" style="320" min="25" max="16384"/>
  </cols>
  <sheetData>
    <row r="1" ht="15" customFormat="1" customHeight="1" s="34">
      <c r="A1" s="34" t="inlineStr">
        <is>
          <t>ⅩⅡ. 보건 및 사회보장</t>
        </is>
      </c>
      <c r="B1" s="34" t="n"/>
      <c r="C1" s="34" t="n"/>
      <c r="D1" s="34" t="n"/>
      <c r="E1" s="34" t="n"/>
      <c r="F1" s="34" t="n"/>
      <c r="G1" s="34" t="n"/>
      <c r="H1" s="34" t="n"/>
      <c r="I1" s="34" t="n"/>
      <c r="J1" s="34" t="n"/>
      <c r="K1" s="34" t="n"/>
      <c r="L1" s="34" t="n"/>
      <c r="M1" s="34" t="n"/>
      <c r="N1" s="34" t="n"/>
      <c r="O1" s="34" t="n"/>
      <c r="P1" s="34" t="n"/>
      <c r="Q1" s="34" t="n"/>
      <c r="R1" s="34" t="n"/>
      <c r="S1" s="34" t="n"/>
      <c r="T1" s="34" t="n"/>
      <c r="U1" s="34" t="n"/>
      <c r="V1" s="34" t="n"/>
      <c r="W1" s="34" t="n"/>
      <c r="X1" s="369" t="inlineStr">
        <is>
          <t>ⅩⅡ. Health and Social Security</t>
        </is>
      </c>
    </row>
    <row r="2" ht="15" customFormat="1" customHeight="1" s="34">
      <c r="A2" s="34" t="n"/>
      <c r="B2" s="34" t="n"/>
      <c r="C2" s="34" t="n"/>
      <c r="D2" s="34" t="n"/>
      <c r="E2" s="34" t="n"/>
      <c r="F2" s="34" t="n"/>
      <c r="G2" s="34" t="n"/>
      <c r="H2" s="34" t="n"/>
      <c r="I2" s="34" t="n"/>
      <c r="J2" s="34" t="n"/>
      <c r="K2" s="34" t="n"/>
      <c r="L2" s="34" t="n"/>
      <c r="M2" s="34" t="n"/>
      <c r="N2" s="34" t="n"/>
      <c r="O2" s="34" t="n"/>
      <c r="P2" s="34" t="n"/>
      <c r="Q2" s="34" t="n"/>
      <c r="R2" s="34" t="n"/>
      <c r="S2" s="34" t="n"/>
      <c r="T2" s="34" t="n"/>
      <c r="U2" s="34" t="n"/>
      <c r="V2" s="34" t="n"/>
      <c r="W2" s="34" t="n"/>
      <c r="X2" s="369" t="n"/>
    </row>
    <row r="3" ht="24.95" customFormat="1" customHeight="1" s="317">
      <c r="A3" s="1837" t="inlineStr">
        <is>
          <t>35. 장애인 등록현황</t>
        </is>
      </c>
      <c r="X3" s="2060" t="n"/>
    </row>
    <row r="4" ht="24.95" customFormat="1" customHeight="1" s="317">
      <c r="A4" s="1837" t="inlineStr">
        <is>
          <t>35. Registered Disabled Persons</t>
        </is>
      </c>
      <c r="X4" s="2060" t="n"/>
    </row>
    <row r="5" ht="15" customHeight="1" thickBot="1">
      <c r="A5" s="1496" t="inlineStr">
        <is>
          <t>단위 : 명</t>
        </is>
      </c>
      <c r="B5" s="1496" t="n"/>
      <c r="C5" s="1496" t="n"/>
      <c r="D5" s="540" t="n"/>
      <c r="E5" s="540" t="n"/>
      <c r="F5" s="540" t="n"/>
      <c r="G5" s="540" t="n"/>
      <c r="H5" s="540" t="n"/>
      <c r="I5" s="540" t="n"/>
      <c r="J5" s="540" t="n"/>
      <c r="K5" s="540" t="n"/>
      <c r="L5" s="540" t="n"/>
      <c r="M5" s="540" t="n"/>
      <c r="N5" s="540" t="n"/>
      <c r="O5" s="540" t="n"/>
      <c r="P5" s="540" t="n"/>
      <c r="Q5" s="540" t="n"/>
      <c r="R5" s="540" t="n"/>
      <c r="S5" s="540" t="n"/>
      <c r="T5" s="540" t="n"/>
      <c r="U5" s="540" t="n"/>
      <c r="V5" s="540" t="n"/>
      <c r="W5" s="540" t="n"/>
      <c r="X5" s="370" t="inlineStr">
        <is>
          <t>Unit : person</t>
        </is>
      </c>
    </row>
    <row r="6" ht="30.75" customFormat="1" customHeight="1" s="34">
      <c r="A6" s="1318" t="inlineStr">
        <is>
          <t>연 별</t>
        </is>
      </c>
      <c r="B6" s="2296" t="inlineStr">
        <is>
          <t>성 별</t>
        </is>
      </c>
      <c r="C6" s="2098" t="n"/>
      <c r="D6" s="2085" t="n"/>
      <c r="E6" s="1846" t="inlineStr">
        <is>
          <t>장애유형 By type of disabled</t>
        </is>
      </c>
      <c r="F6" s="2098" t="n"/>
      <c r="G6" s="2098" t="n"/>
      <c r="H6" s="2098" t="n"/>
      <c r="I6" s="2098" t="n"/>
      <c r="J6" s="2098" t="n"/>
      <c r="K6" s="2098" t="n"/>
      <c r="L6" s="2098" t="n"/>
      <c r="M6" s="2098" t="n"/>
      <c r="N6" s="2098" t="n"/>
      <c r="O6" s="2098" t="n"/>
      <c r="P6" s="2098" t="n"/>
      <c r="Q6" s="2098" t="n"/>
      <c r="R6" s="2098" t="n"/>
      <c r="S6" s="2085" t="n"/>
      <c r="T6" s="1391" t="inlineStr">
        <is>
          <t>장 애 정 도1)
degree of disability</t>
        </is>
      </c>
      <c r="U6" s="2098" t="n"/>
      <c r="V6" s="2098" t="n"/>
      <c r="W6" s="2085" t="n"/>
      <c r="X6" s="1838" t="inlineStr">
        <is>
          <t>Year</t>
        </is>
      </c>
    </row>
    <row r="7" ht="24.95" customFormat="1" customHeight="1" s="34">
      <c r="A7" s="2060" t="n"/>
      <c r="B7" s="1842" t="n"/>
      <c r="C7" s="1173" t="inlineStr">
        <is>
          <t>남
Male</t>
        </is>
      </c>
      <c r="D7" s="1395" t="inlineStr">
        <is>
          <t>여
Female</t>
        </is>
      </c>
      <c r="E7" s="1302" t="inlineStr">
        <is>
          <t>지체장애
 Physical Disability</t>
        </is>
      </c>
      <c r="F7" s="1302" t="inlineStr">
        <is>
          <t>뇌병변장애
Disability of Brain Lesion</t>
        </is>
      </c>
      <c r="G7" s="1302" t="inlineStr">
        <is>
          <t>시각장애
 Visual Disability</t>
        </is>
      </c>
      <c r="H7" s="1302" t="inlineStr">
        <is>
          <t>청각장애
 Hearing Disability</t>
        </is>
      </c>
      <c r="I7" s="1302" t="inlineStr">
        <is>
          <t>언어장애
 Speech Disability</t>
        </is>
      </c>
      <c r="J7" s="1302" t="inlineStr">
        <is>
          <t>지적장애
Intellectual Disorder
(Mental Retardation)</t>
        </is>
      </c>
      <c r="K7" s="1393" t="inlineStr">
        <is>
          <t>자폐성장해
Autistic Disorder</t>
        </is>
      </c>
      <c r="L7" s="1302" t="inlineStr">
        <is>
          <t xml:space="preserve">정신장애
Mental Disorder </t>
        </is>
      </c>
      <c r="M7" s="1464" t="inlineStr">
        <is>
          <t>신장
장애
Kidney Dysfunction</t>
        </is>
      </c>
      <c r="N7" s="1302" t="inlineStr">
        <is>
          <t>심장
장애
Cardiac Dysfunction</t>
        </is>
      </c>
      <c r="O7" s="1173" t="inlineStr">
        <is>
          <t>호흡기
장애
Respiratory Dysfunction</t>
        </is>
      </c>
      <c r="P7" s="2254" t="inlineStr">
        <is>
          <t xml:space="preserve">간 장애
Hepatic Dysfunction(or Liver Dysfunction) </t>
        </is>
      </c>
      <c r="Q7" s="1173" t="inlineStr">
        <is>
          <t xml:space="preserve">안면장애
Facial Disfigurement </t>
        </is>
      </c>
      <c r="R7" s="1395" t="inlineStr">
        <is>
          <t>장루,
요루장애
Intestinal Fistular/ Urinary Fistular</t>
        </is>
      </c>
      <c r="S7" s="1173" t="inlineStr">
        <is>
          <t>뇌전증장애
Epilepsy</t>
        </is>
      </c>
      <c r="T7" s="2254" t="inlineStr">
        <is>
          <t>심한 장애
Severe
disability</t>
        </is>
      </c>
      <c r="U7" s="2140" t="n"/>
      <c r="V7" s="2254" t="inlineStr">
        <is>
          <t>심하지 않은
장애
Mild
disability</t>
        </is>
      </c>
      <c r="W7" s="2140" t="n"/>
      <c r="X7" s="2163" t="n"/>
    </row>
    <row r="8" ht="24.95" customFormat="1" customHeight="1" s="34">
      <c r="A8" s="2060" t="n"/>
      <c r="B8" s="2119" t="n"/>
      <c r="C8" s="2064" t="n"/>
      <c r="D8" s="2086" t="n"/>
      <c r="E8" s="2064" t="n"/>
      <c r="F8" s="2064" t="n"/>
      <c r="G8" s="2064" t="n"/>
      <c r="H8" s="2064" t="n"/>
      <c r="I8" s="2064" t="n"/>
      <c r="J8" s="2064" t="n"/>
      <c r="K8" s="2102" t="n"/>
      <c r="L8" s="2064" t="n"/>
      <c r="N8" s="2064" t="n"/>
      <c r="O8" s="2064" t="n"/>
      <c r="P8" s="2102" t="n"/>
      <c r="Q8" s="2064" t="n"/>
      <c r="R8" s="2086" t="n"/>
      <c r="S8" s="2064" t="n"/>
      <c r="T8" s="2102" t="n"/>
      <c r="V8" s="2102" t="n"/>
      <c r="X8" s="2163" t="n"/>
    </row>
    <row r="9" ht="24.95" customFormat="1" customHeight="1" s="34">
      <c r="A9" s="2087" t="n"/>
      <c r="B9" s="2165" t="n"/>
      <c r="C9" s="2070" t="n"/>
      <c r="D9" s="2062" t="n"/>
      <c r="E9" s="2069" t="n"/>
      <c r="F9" s="2069" t="n"/>
      <c r="G9" s="2069" t="n"/>
      <c r="H9" s="2069" t="n"/>
      <c r="I9" s="2069" t="n"/>
      <c r="J9" s="2069" t="n"/>
      <c r="K9" s="2063" t="n"/>
      <c r="L9" s="2069" t="n"/>
      <c r="M9" s="2061" t="n"/>
      <c r="N9" s="2069" t="n"/>
      <c r="O9" s="2070" t="n"/>
      <c r="P9" s="2121" t="n"/>
      <c r="Q9" s="2070" t="n"/>
      <c r="R9" s="2062" t="n"/>
      <c r="S9" s="2070" t="n"/>
      <c r="T9" s="2121" t="n"/>
      <c r="U9" s="2067" t="n"/>
      <c r="V9" s="2121" t="n"/>
      <c r="W9" s="2067" t="n"/>
      <c r="X9" s="2497" t="n"/>
    </row>
    <row r="10" ht="57.75" customFormat="1" customHeight="1" s="960">
      <c r="A10" s="1643" t="n">
        <v>2020</v>
      </c>
      <c r="B10" s="2512" t="n">
        <v>3173</v>
      </c>
      <c r="C10" s="2513" t="n">
        <v>1759</v>
      </c>
      <c r="D10" s="2513" t="n">
        <v>1414</v>
      </c>
      <c r="E10" s="2513" t="n">
        <v>1351</v>
      </c>
      <c r="F10" s="2513" t="n">
        <v>305</v>
      </c>
      <c r="G10" s="2513" t="n">
        <v>247</v>
      </c>
      <c r="H10" s="2513" t="n">
        <v>772</v>
      </c>
      <c r="I10" s="2513" t="n">
        <v>14</v>
      </c>
      <c r="J10" s="2513" t="n">
        <v>277</v>
      </c>
      <c r="K10" s="2513" t="n">
        <v>4</v>
      </c>
      <c r="L10" s="2513" t="n">
        <v>82</v>
      </c>
      <c r="M10" s="2513" t="n">
        <v>72</v>
      </c>
      <c r="N10" s="2513" t="n">
        <v>2</v>
      </c>
      <c r="O10" s="2513" t="n">
        <v>8</v>
      </c>
      <c r="P10" s="2513" t="n">
        <v>14</v>
      </c>
      <c r="Q10" s="2513" t="n">
        <v>1</v>
      </c>
      <c r="R10" s="2513" t="n">
        <v>18</v>
      </c>
      <c r="S10" s="2513" t="n">
        <v>6</v>
      </c>
      <c r="T10" s="2513" t="n">
        <v>1065</v>
      </c>
      <c r="U10" s="2513" t="n"/>
      <c r="V10" s="2513" t="n">
        <v>2108</v>
      </c>
      <c r="W10" s="2514" t="n"/>
      <c r="X10" s="861" t="n">
        <v>2020</v>
      </c>
    </row>
    <row r="11" ht="57.75" customFormat="1" customHeight="1" s="960">
      <c r="A11" s="1462" t="n">
        <v>2021</v>
      </c>
      <c r="B11" s="2513">
        <f>SUM(C11:D11)</f>
        <v/>
      </c>
      <c r="C11" s="2515" t="n">
        <v>1789</v>
      </c>
      <c r="D11" s="2515" t="n">
        <v>1431</v>
      </c>
      <c r="E11" s="2515" t="n">
        <v>1333</v>
      </c>
      <c r="F11" s="2515" t="n">
        <v>314</v>
      </c>
      <c r="G11" s="2515" t="n">
        <v>237</v>
      </c>
      <c r="H11" s="2515" t="n">
        <v>822</v>
      </c>
      <c r="I11" s="2515" t="n">
        <v>14</v>
      </c>
      <c r="J11" s="2515" t="n">
        <v>281</v>
      </c>
      <c r="K11" s="2515" t="n">
        <v>4</v>
      </c>
      <c r="L11" s="2515" t="n">
        <v>80</v>
      </c>
      <c r="M11" s="2515" t="n">
        <v>83</v>
      </c>
      <c r="N11" s="2515" t="n">
        <v>2</v>
      </c>
      <c r="O11" s="2515" t="n">
        <v>7</v>
      </c>
      <c r="P11" s="2515" t="n">
        <v>18</v>
      </c>
      <c r="Q11" s="2515" t="n">
        <v>2</v>
      </c>
      <c r="R11" s="2515" t="n">
        <v>19</v>
      </c>
      <c r="S11" s="2515" t="n">
        <v>4</v>
      </c>
      <c r="T11" s="2515" t="n">
        <v>1076</v>
      </c>
      <c r="U11" s="2515" t="n"/>
      <c r="V11" s="2515" t="n">
        <v>2144</v>
      </c>
      <c r="W11" s="2516" t="n"/>
      <c r="X11" s="1643" t="n">
        <v>2021</v>
      </c>
    </row>
    <row r="12" ht="57" customFormat="1" customHeight="1" s="960">
      <c r="A12" s="1643" t="n">
        <v>2022</v>
      </c>
      <c r="B12" s="2512">
        <f>SUM(C12:D12)</f>
        <v/>
      </c>
      <c r="C12" s="2515" t="n">
        <v>1799</v>
      </c>
      <c r="D12" s="2515" t="n">
        <v>1464</v>
      </c>
      <c r="E12" s="2515" t="n">
        <v>1313</v>
      </c>
      <c r="F12" s="2515" t="n">
        <v>306</v>
      </c>
      <c r="G12" s="2515" t="n">
        <v>242</v>
      </c>
      <c r="H12" s="2515" t="n">
        <v>886</v>
      </c>
      <c r="I12" s="2515" t="n">
        <v>14</v>
      </c>
      <c r="J12" s="2515" t="n">
        <v>286</v>
      </c>
      <c r="K12" s="2515" t="n">
        <v>5</v>
      </c>
      <c r="L12" s="2515" t="n">
        <v>82</v>
      </c>
      <c r="M12" s="2515" t="n">
        <v>79</v>
      </c>
      <c r="N12" s="2515" t="n">
        <v>2</v>
      </c>
      <c r="O12" s="2515" t="n">
        <v>6</v>
      </c>
      <c r="P12" s="2515" t="n">
        <v>19</v>
      </c>
      <c r="Q12" s="2515" t="n">
        <v>1</v>
      </c>
      <c r="R12" s="2515" t="n">
        <v>19</v>
      </c>
      <c r="S12" s="2515" t="n">
        <v>3</v>
      </c>
      <c r="T12" s="2515" t="n">
        <v>1066</v>
      </c>
      <c r="U12" s="2515" t="n"/>
      <c r="V12" s="2515" t="n">
        <v>2197</v>
      </c>
      <c r="W12" s="2515" t="n"/>
      <c r="X12" s="861" t="n">
        <v>2022</v>
      </c>
    </row>
    <row r="13" ht="57" customFormat="1" customHeight="1" s="960">
      <c r="A13" s="1643" t="n">
        <v>2023</v>
      </c>
      <c r="B13" s="2512">
        <f>SUM(C13:D13)</f>
        <v/>
      </c>
      <c r="C13" s="2515" t="n">
        <v>1797</v>
      </c>
      <c r="D13" s="2515" t="n">
        <v>1432</v>
      </c>
      <c r="E13" s="2515" t="n">
        <v>1273</v>
      </c>
      <c r="F13" s="2515" t="n">
        <v>299</v>
      </c>
      <c r="G13" s="2515" t="n">
        <v>235</v>
      </c>
      <c r="H13" s="2515" t="n">
        <v>895</v>
      </c>
      <c r="I13" s="2515" t="n">
        <v>14</v>
      </c>
      <c r="J13" s="2515" t="n">
        <v>275</v>
      </c>
      <c r="K13" s="2515" t="n">
        <v>6</v>
      </c>
      <c r="L13" s="2515" t="n">
        <v>82</v>
      </c>
      <c r="M13" s="2515" t="n">
        <v>97</v>
      </c>
      <c r="N13" s="2515" t="n">
        <v>3</v>
      </c>
      <c r="O13" s="2515" t="n">
        <v>5</v>
      </c>
      <c r="P13" s="2515" t="n">
        <v>21</v>
      </c>
      <c r="Q13" s="2515" t="n">
        <v>1</v>
      </c>
      <c r="R13" s="2515" t="n">
        <v>20</v>
      </c>
      <c r="S13" s="2515" t="n">
        <v>3</v>
      </c>
      <c r="T13" s="2515" t="n">
        <v>1039</v>
      </c>
      <c r="V13" s="2515" t="n">
        <v>2190</v>
      </c>
      <c r="X13" s="861" t="n">
        <v>2023</v>
      </c>
    </row>
    <row r="14" ht="57" customFormat="1" customHeight="1" s="4" thickBot="1">
      <c r="A14" s="596" t="n">
        <v>2024</v>
      </c>
      <c r="B14" s="2517">
        <f>SUM(C14:D14)</f>
        <v/>
      </c>
      <c r="C14" s="2518" t="n">
        <v>1790</v>
      </c>
      <c r="D14" s="2518" t="n">
        <v>1420</v>
      </c>
      <c r="E14" s="2518" t="n">
        <v>1252</v>
      </c>
      <c r="F14" s="2518" t="n">
        <v>285</v>
      </c>
      <c r="G14" s="2518" t="n">
        <v>236</v>
      </c>
      <c r="H14" s="2518" t="n">
        <v>913</v>
      </c>
      <c r="I14" s="2518" t="n">
        <v>14</v>
      </c>
      <c r="J14" s="2518" t="n">
        <v>274</v>
      </c>
      <c r="K14" s="2518" t="n">
        <v>6</v>
      </c>
      <c r="L14" s="2518" t="n">
        <v>80</v>
      </c>
      <c r="M14" s="2518" t="n">
        <v>99</v>
      </c>
      <c r="N14" s="2518" t="n">
        <v>3</v>
      </c>
      <c r="O14" s="2518" t="n">
        <v>4</v>
      </c>
      <c r="P14" s="2518" t="n">
        <v>22</v>
      </c>
      <c r="Q14" s="2518" t="n">
        <v>1</v>
      </c>
      <c r="R14" s="2518" t="n">
        <v>18</v>
      </c>
      <c r="S14" s="2518" t="n">
        <v>3</v>
      </c>
      <c r="T14" s="2518" t="n">
        <v>1017</v>
      </c>
      <c r="U14" s="2155" t="n"/>
      <c r="V14" s="2518" t="n">
        <v>2193</v>
      </c>
      <c r="W14" s="2155" t="n"/>
      <c r="X14" s="645" t="n">
        <v>2024</v>
      </c>
    </row>
    <row r="15" ht="15" customHeight="1">
      <c r="A15" s="1832" t="inlineStr">
        <is>
          <t>자료 : 주민복지과</t>
        </is>
      </c>
      <c r="B15" s="2181" t="n"/>
      <c r="C15" s="1796" t="n"/>
      <c r="D15" s="1796" t="n"/>
      <c r="E15" s="38" t="n"/>
      <c r="F15" s="158" t="n"/>
      <c r="G15" s="158" t="n"/>
      <c r="H15" s="158" t="n"/>
      <c r="I15" s="158" t="n"/>
      <c r="J15" s="158" t="n"/>
      <c r="K15" s="158" t="n"/>
      <c r="L15" s="158" t="n"/>
      <c r="M15" s="158" t="n"/>
      <c r="N15" s="158" t="n"/>
      <c r="O15" s="158" t="n"/>
      <c r="P15" s="158" t="n"/>
      <c r="Q15" s="158" t="n"/>
      <c r="R15" s="158" t="n"/>
      <c r="S15" s="158" t="n"/>
      <c r="T15" s="403" t="n"/>
      <c r="U15" s="158" t="n"/>
      <c r="V15" s="158" t="n"/>
      <c r="W15" s="158" t="n"/>
      <c r="X15" s="233" t="n"/>
    </row>
    <row r="16" ht="15" customHeight="1">
      <c r="A16" s="1997" t="inlineStr">
        <is>
          <t xml:space="preserve">  주: 2018년 자료부터 항목수정(1급~6급에서 장애정도)</t>
        </is>
      </c>
      <c r="N16" s="34" t="n"/>
      <c r="O16" s="34" t="n"/>
      <c r="P16" s="34" t="n"/>
      <c r="Q16" s="34" t="n"/>
      <c r="R16" s="34" t="n"/>
      <c r="S16" s="34" t="n"/>
      <c r="T16" s="34" t="n"/>
      <c r="U16" s="34" t="n"/>
      <c r="V16" s="34" t="n"/>
      <c r="W16" s="34" t="n"/>
      <c r="X16" s="234" t="n"/>
    </row>
    <row r="17" ht="15" customHeight="1">
      <c r="A17" s="1831" t="inlineStr">
        <is>
          <t xml:space="preserve"> 1) 장애등급제(1~6급) 폐지되고 장애의 정도가 심한장애인(기존 1~3급), 심하지 않은 장애인(4~6급)으로 구분(시행 2019.7.1)</t>
        </is>
      </c>
      <c r="N17" s="34" t="n"/>
      <c r="X17" s="235" t="n"/>
    </row>
  </sheetData>
  <mergeCells count="34">
    <mergeCell ref="A15:B15"/>
    <mergeCell ref="H7:H9"/>
    <mergeCell ref="J7:J9"/>
    <mergeCell ref="P7:P9"/>
    <mergeCell ref="A17:M17"/>
    <mergeCell ref="T14:U14"/>
    <mergeCell ref="V14:W14"/>
    <mergeCell ref="T6:W6"/>
    <mergeCell ref="V13:W13"/>
    <mergeCell ref="A3:X3"/>
    <mergeCell ref="C7:C9"/>
    <mergeCell ref="E6:S6"/>
    <mergeCell ref="E7:E9"/>
    <mergeCell ref="K7:K9"/>
    <mergeCell ref="O7:O9"/>
    <mergeCell ref="A6:A9"/>
    <mergeCell ref="Q7:Q9"/>
    <mergeCell ref="B7:B9"/>
    <mergeCell ref="X6:X9"/>
    <mergeCell ref="B6:D6"/>
    <mergeCell ref="N7:N9"/>
    <mergeCell ref="A4:X4"/>
    <mergeCell ref="F7:F9"/>
    <mergeCell ref="L7:L9"/>
    <mergeCell ref="R7:R9"/>
    <mergeCell ref="A16:M16"/>
    <mergeCell ref="T13:U13"/>
    <mergeCell ref="T7:U9"/>
    <mergeCell ref="G7:G9"/>
    <mergeCell ref="V7:W9"/>
    <mergeCell ref="I7:I9"/>
    <mergeCell ref="M7:M9"/>
    <mergeCell ref="S7:S9"/>
    <mergeCell ref="D7:D9"/>
  </mergeCells>
  <pageMargins left="0.46" right="0.34" top="0.984251968503937" bottom="0.984251968503937" header="0.54" footer="0.5118110236220472"/>
  <pageSetup orientation="portrait" paperSize="9" scale="45"/>
  <legacyDrawing xmlns:r="http://schemas.openxmlformats.org/officeDocument/2006/relationships" r:id="anysvml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V85"/>
  <sheetViews>
    <sheetView showGridLines="0" view="pageBreakPreview" topLeftCell="A4" zoomScaleNormal="100" workbookViewId="0">
      <selection activeCell="O20" sqref="O20"/>
    </sheetView>
  </sheetViews>
  <sheetFormatPr baseColWidth="8" defaultColWidth="8" defaultRowHeight="14.25"/>
  <cols>
    <col width="12.77734375" customWidth="1" style="299" min="1" max="1"/>
    <col width="7.77734375" customWidth="1" style="299" min="2" max="7"/>
    <col width="7.77734375" customWidth="1" style="299" min="8" max="11"/>
    <col width="7.6640625" customWidth="1" style="299" min="12" max="12"/>
    <col width="7.44140625" customWidth="1" style="299" min="13" max="15"/>
    <col width="7.6640625" customWidth="1" style="299" min="16" max="18"/>
    <col width="8.5546875" customWidth="1" style="299" min="19" max="19"/>
    <col width="9.33203125" customWidth="1" style="299" min="20" max="20"/>
    <col width="7.5546875" customWidth="1" style="299" min="21" max="21"/>
    <col width="12.77734375" customWidth="1" style="299" min="22" max="22"/>
    <col width="8" customWidth="1" style="299" min="23" max="16384"/>
  </cols>
  <sheetData>
    <row r="1" ht="15" customFormat="1" customHeight="1" s="299">
      <c r="A1" s="34" t="inlineStr">
        <is>
          <t>ⅩⅡ. 보건 및 사회보장</t>
        </is>
      </c>
      <c r="B1" s="299" t="n"/>
      <c r="C1" s="299" t="n"/>
      <c r="D1" s="299" t="n"/>
      <c r="E1" s="299" t="n"/>
      <c r="F1" s="299" t="n"/>
      <c r="G1" s="1414" t="n"/>
      <c r="H1" s="428" t="n"/>
      <c r="V1" s="1502" t="inlineStr">
        <is>
          <t>ⅩⅡ. Health and Social Security</t>
        </is>
      </c>
    </row>
    <row r="2" ht="15" customFormat="1" customHeight="1" s="299">
      <c r="A2" s="34" t="n"/>
      <c r="B2" s="299" t="n"/>
      <c r="C2" s="299" t="n"/>
      <c r="D2" s="299" t="n"/>
      <c r="E2" s="299" t="n"/>
      <c r="F2" s="299" t="n"/>
      <c r="G2" s="1414" t="n"/>
      <c r="H2" s="428" t="n"/>
      <c r="V2" s="1502" t="n"/>
    </row>
    <row r="3" ht="24.95" customFormat="1" customHeight="1" s="1781">
      <c r="A3" s="1781" t="inlineStr">
        <is>
          <t>36. 노숙인 생활시설수 및 생활인원 현황</t>
        </is>
      </c>
    </row>
    <row r="4" ht="24.95" customFormat="1" customHeight="1" s="1781">
      <c r="A4" s="1781" t="inlineStr">
        <is>
          <t>36. Homeless and Their Inmates by City/Province</t>
        </is>
      </c>
    </row>
    <row r="5" ht="15" customFormat="1" customHeight="1" s="428" thickBot="1">
      <c r="A5" s="428" t="inlineStr">
        <is>
          <t>단위 : 개소, 명</t>
        </is>
      </c>
      <c r="G5" s="1414" t="n"/>
      <c r="I5" s="1414" t="n"/>
      <c r="V5" s="1414" t="inlineStr">
        <is>
          <t>Unit : number, person</t>
        </is>
      </c>
    </row>
    <row r="6" ht="30" customFormat="1" customHeight="1" s="192">
      <c r="A6" s="2333" t="inlineStr">
        <is>
          <t>연별 및 읍면별</t>
        </is>
      </c>
      <c r="B6" s="2519" t="inlineStr">
        <is>
          <t>시 설 수
Number of facilities</t>
        </is>
      </c>
      <c r="C6" s="1653" t="inlineStr">
        <is>
          <t>입 소 자
Admitted</t>
        </is>
      </c>
      <c r="D6" s="2098" t="n"/>
      <c r="E6" s="2085" t="n"/>
      <c r="F6" s="2492" t="inlineStr">
        <is>
          <t>퇴 소 자 
Discharged</t>
        </is>
      </c>
      <c r="G6" s="2098" t="n"/>
      <c r="H6" s="2098" t="n"/>
      <c r="I6" s="2098" t="n"/>
      <c r="J6" s="2098" t="n"/>
      <c r="K6" s="2085" t="n"/>
      <c r="L6" s="2520" t="inlineStr">
        <is>
          <t>연말현재 수용자 Number of inmates as of year-end</t>
        </is>
      </c>
      <c r="M6" s="2098" t="n"/>
      <c r="N6" s="2098" t="n"/>
      <c r="O6" s="2098" t="n"/>
      <c r="P6" s="2098" t="n"/>
      <c r="Q6" s="2098" t="n"/>
      <c r="R6" s="2098" t="n"/>
      <c r="S6" s="2098" t="n"/>
      <c r="T6" s="2098" t="n"/>
      <c r="U6" s="2116" t="n"/>
      <c r="V6" s="2521" t="inlineStr">
        <is>
          <t>Year &amp; Eup, 
Myeon</t>
        </is>
      </c>
    </row>
    <row r="7" ht="18" customFormat="1" customHeight="1" s="192">
      <c r="A7" s="2060" t="n"/>
      <c r="B7" s="2119" t="n"/>
      <c r="C7" s="532" t="inlineStr">
        <is>
          <t xml:space="preserve">행정기관의 의뢰
Referral from government </t>
        </is>
      </c>
      <c r="D7" s="532" t="inlineStr">
        <is>
          <t>전입
Transfer</t>
        </is>
      </c>
      <c r="E7" s="1931" t="inlineStr">
        <is>
          <t>기타
Others</t>
        </is>
      </c>
      <c r="F7" s="532" t="inlineStr">
        <is>
          <t>연고자
To relatives</t>
        </is>
      </c>
      <c r="G7" s="532" t="inlineStr">
        <is>
          <t>직업자활
Selfsupport
occupation</t>
        </is>
      </c>
      <c r="H7" s="532" t="inlineStr">
        <is>
          <t>전원
Transfer</t>
        </is>
      </c>
      <c r="I7" s="532" t="inlineStr">
        <is>
          <t>무단퇴소
Discharges without permission</t>
        </is>
      </c>
      <c r="J7" s="1947" t="inlineStr">
        <is>
          <t>사망
Deaths</t>
        </is>
      </c>
      <c r="K7" s="532" t="inlineStr">
        <is>
          <t>기타
Others</t>
        </is>
      </c>
      <c r="L7" s="2522" t="inlineStr">
        <is>
          <t>계
Total</t>
        </is>
      </c>
      <c r="M7" s="2523" t="inlineStr">
        <is>
          <t>성별 Gender</t>
        </is>
      </c>
      <c r="N7" s="2118" t="n"/>
      <c r="O7" s="2524" t="inlineStr">
        <is>
          <t>상태별 Disability</t>
        </is>
      </c>
      <c r="P7" s="2117" t="n"/>
      <c r="Q7" s="2117" t="n"/>
      <c r="R7" s="2117" t="n"/>
      <c r="S7" s="2117" t="n"/>
      <c r="T7" s="2117" t="n"/>
      <c r="U7" s="2300" t="n"/>
      <c r="V7" s="2066" t="n"/>
    </row>
    <row r="8" ht="80.25" customFormat="1" customHeight="1" s="192">
      <c r="A8" s="2068" t="n"/>
      <c r="B8" s="2165" t="n"/>
      <c r="C8" s="2070" t="n"/>
      <c r="D8" s="2070" t="n"/>
      <c r="E8" s="2103" t="n"/>
      <c r="F8" s="2070" t="n"/>
      <c r="G8" s="2070" t="n"/>
      <c r="H8" s="2070" t="n"/>
      <c r="I8" s="2070" t="n"/>
      <c r="J8" s="2067" t="n"/>
      <c r="K8" s="2070" t="n"/>
      <c r="L8" s="2067" t="n"/>
      <c r="M8" s="532" t="inlineStr">
        <is>
          <t>남
Male</t>
        </is>
      </c>
      <c r="N8" s="532" t="inlineStr">
        <is>
          <t>여
Female</t>
        </is>
      </c>
      <c r="O8" s="237" t="inlineStr">
        <is>
          <t>정상인
Normal</t>
        </is>
      </c>
      <c r="P8" s="237" t="inlineStr">
        <is>
          <t>정신질환
Mental disorder</t>
        </is>
      </c>
      <c r="Q8" s="237" t="inlineStr">
        <is>
          <t>지체장애
physically
disabled</t>
        </is>
      </c>
      <c r="R8" s="237" t="inlineStr">
        <is>
          <t>시각장애
Visually
disabled</t>
        </is>
      </c>
      <c r="S8" s="237" t="inlineStr">
        <is>
          <t>언어청각장애
Auditory lingually disabled</t>
        </is>
      </c>
      <c r="T8" s="237" t="inlineStr">
        <is>
          <t>지적장애
Intellectual and development disabilities</t>
        </is>
      </c>
      <c r="U8" s="532" t="inlineStr">
        <is>
          <t>기타
Others</t>
        </is>
      </c>
      <c r="V8" s="2144" t="n"/>
    </row>
    <row r="9" ht="23.25" customFormat="1" customHeight="1" s="967">
      <c r="A9" s="964" t="n">
        <v>2020</v>
      </c>
      <c r="B9" s="2525" t="n">
        <v>1</v>
      </c>
      <c r="C9" s="2525" t="n">
        <v>0</v>
      </c>
      <c r="D9" s="2525" t="n">
        <v>0</v>
      </c>
      <c r="E9" s="2525" t="n">
        <v>1</v>
      </c>
      <c r="F9" s="2525" t="n">
        <v>0</v>
      </c>
      <c r="G9" s="2525" t="n">
        <v>0</v>
      </c>
      <c r="H9" s="2525" t="n">
        <v>0</v>
      </c>
      <c r="I9" s="2525" t="n">
        <v>0</v>
      </c>
      <c r="J9" s="2525" t="n">
        <v>1</v>
      </c>
      <c r="K9" s="2525" t="n">
        <v>0</v>
      </c>
      <c r="L9" s="2525" t="n">
        <v>76</v>
      </c>
      <c r="M9" s="2525" t="n">
        <v>51</v>
      </c>
      <c r="N9" s="2525" t="n">
        <v>25</v>
      </c>
      <c r="O9" s="2525" t="n">
        <v>11</v>
      </c>
      <c r="P9" s="2525" t="n">
        <v>8</v>
      </c>
      <c r="Q9" s="2525" t="n">
        <v>8</v>
      </c>
      <c r="R9" s="2525" t="n">
        <v>1</v>
      </c>
      <c r="S9" s="2525" t="n">
        <v>4</v>
      </c>
      <c r="T9" s="2525" t="n">
        <v>37</v>
      </c>
      <c r="U9" s="2525" t="n">
        <v>7</v>
      </c>
      <c r="V9" s="966" t="n">
        <v>2020</v>
      </c>
    </row>
    <row r="10" ht="23.25" customFormat="1" customHeight="1" s="967">
      <c r="A10" s="964" t="n">
        <v>2021</v>
      </c>
      <c r="B10" s="2525" t="n">
        <v>1</v>
      </c>
      <c r="C10" s="2525">
        <f>SUM(C12:C20)</f>
        <v/>
      </c>
      <c r="D10" s="2525">
        <f>SUM(D12:D20)</f>
        <v/>
      </c>
      <c r="E10" s="2525">
        <f>SUM(E12:E20)</f>
        <v/>
      </c>
      <c r="F10" s="2525">
        <f>SUM(F12:F20)</f>
        <v/>
      </c>
      <c r="G10" s="2525" t="n">
        <v>1</v>
      </c>
      <c r="H10" s="2525">
        <f>SUM(H12:H20)</f>
        <v/>
      </c>
      <c r="I10" s="2525">
        <f>SUM(I12:I20)</f>
        <v/>
      </c>
      <c r="J10" s="2525" t="n">
        <v>1</v>
      </c>
      <c r="K10" s="2525">
        <f>SUM(K12:K20)</f>
        <v/>
      </c>
      <c r="L10" s="2525" t="n">
        <v>74</v>
      </c>
      <c r="M10" s="2525" t="n">
        <v>50</v>
      </c>
      <c r="N10" s="2525" t="n">
        <v>24</v>
      </c>
      <c r="O10" s="2525" t="n">
        <v>11</v>
      </c>
      <c r="P10" s="2525" t="n">
        <v>6</v>
      </c>
      <c r="Q10" s="2525" t="n">
        <v>8</v>
      </c>
      <c r="R10" s="2525">
        <f>SUM(R12:R20)</f>
        <v/>
      </c>
      <c r="S10" s="2525" t="n">
        <v>4</v>
      </c>
      <c r="T10" s="2525" t="n">
        <v>38</v>
      </c>
      <c r="U10" s="2525" t="n">
        <v>7</v>
      </c>
      <c r="V10" s="966" t="n">
        <v>2021</v>
      </c>
    </row>
    <row r="11" ht="23.25" customFormat="1" customHeight="1" s="192">
      <c r="A11" s="646" t="n">
        <v>2022</v>
      </c>
      <c r="B11" s="2526">
        <f>SUM(B13:B21)</f>
        <v/>
      </c>
      <c r="C11" s="2527">
        <f>SUM(C13:C21)</f>
        <v/>
      </c>
      <c r="D11" s="2527">
        <f>SUM(D13:D21)</f>
        <v/>
      </c>
      <c r="E11" s="2527">
        <f>SUM(E13:E21)</f>
        <v/>
      </c>
      <c r="F11" s="2526">
        <f>SUM(F13:F21)</f>
        <v/>
      </c>
      <c r="G11" s="2526">
        <f>SUM(G13:G21)</f>
        <v/>
      </c>
      <c r="H11" s="2526">
        <f>SUM(H13:H21)</f>
        <v/>
      </c>
      <c r="I11" s="2526">
        <f>SUM(I13:I21)</f>
        <v/>
      </c>
      <c r="J11" s="2526">
        <f>SUM(J13:J21)</f>
        <v/>
      </c>
      <c r="K11" s="2526">
        <f>SUM(K13:K21)</f>
        <v/>
      </c>
      <c r="L11" s="2527">
        <f>SUM(M11:N11)</f>
        <v/>
      </c>
      <c r="M11" s="2526">
        <f>SUM(M13:M21)</f>
        <v/>
      </c>
      <c r="N11" s="2526">
        <f>SUM(N13:N21)</f>
        <v/>
      </c>
      <c r="O11" s="2526">
        <f>SUM(O13:O21)</f>
        <v/>
      </c>
      <c r="P11" s="2526">
        <f>SUM(P13:P21)</f>
        <v/>
      </c>
      <c r="Q11" s="2526">
        <f>SUM(Q13:Q21)</f>
        <v/>
      </c>
      <c r="R11" s="2526">
        <f>SUM(R13:R21)</f>
        <v/>
      </c>
      <c r="S11" s="2526">
        <f>SUM(S13:S21)</f>
        <v/>
      </c>
      <c r="T11" s="2526">
        <f>SUM(T13:T21)</f>
        <v/>
      </c>
      <c r="U11" s="2526">
        <f>SUM(U13:U21)</f>
        <v/>
      </c>
      <c r="V11" s="648" t="n">
        <v>2022</v>
      </c>
    </row>
    <row r="12" ht="23.25" customFormat="1" customHeight="1" s="192">
      <c r="A12" s="646" t="n">
        <v>2023</v>
      </c>
      <c r="B12" s="2526">
        <f>SUM(B15:B22)</f>
        <v/>
      </c>
      <c r="C12" s="2527">
        <f>SUM(C15:C22)</f>
        <v/>
      </c>
      <c r="D12" s="2527">
        <f>SUM(D15:D22)</f>
        <v/>
      </c>
      <c r="E12" s="2527">
        <f>SUM(E15:E22)</f>
        <v/>
      </c>
      <c r="F12" s="2526">
        <f>SUM(F15:F22)</f>
        <v/>
      </c>
      <c r="G12" s="2526">
        <f>SUM(G15:G22)</f>
        <v/>
      </c>
      <c r="H12" s="2526">
        <f>SUM(H15:H22)</f>
        <v/>
      </c>
      <c r="I12" s="2526">
        <f>SUM(I15:I22)</f>
        <v/>
      </c>
      <c r="J12" s="2526">
        <f>SUM(J15:J22)</f>
        <v/>
      </c>
      <c r="K12" s="2526">
        <f>SUM(K15:K22)</f>
        <v/>
      </c>
      <c r="L12" s="2527">
        <f>SUM(M12:N12)</f>
        <v/>
      </c>
      <c r="M12" s="2526">
        <f>SUM(M15:M22)</f>
        <v/>
      </c>
      <c r="N12" s="2526">
        <f>SUM(N15:N22)</f>
        <v/>
      </c>
      <c r="O12" s="2526">
        <f>SUM(O15:O22)</f>
        <v/>
      </c>
      <c r="P12" s="2526">
        <f>SUM(P15:P22)</f>
        <v/>
      </c>
      <c r="Q12" s="2526">
        <f>SUM(Q15:Q22)</f>
        <v/>
      </c>
      <c r="R12" s="2526">
        <f>SUM(R15:R22)</f>
        <v/>
      </c>
      <c r="S12" s="2526">
        <f>SUM(S15:S22)</f>
        <v/>
      </c>
      <c r="T12" s="2526">
        <f>SUM(T15:T22)</f>
        <v/>
      </c>
      <c r="U12" s="2526">
        <f>SUM(U15:U22)</f>
        <v/>
      </c>
      <c r="V12" s="648" t="n">
        <v>2023</v>
      </c>
    </row>
    <row r="13" ht="23.25" customFormat="1" customHeight="1" s="535">
      <c r="A13" s="649" t="n">
        <v>2024</v>
      </c>
      <c r="B13" s="2528" t="n">
        <v>1</v>
      </c>
      <c r="C13" s="2529" t="n">
        <v>0</v>
      </c>
      <c r="D13" s="2529" t="n">
        <v>0</v>
      </c>
      <c r="E13" s="2529" t="n">
        <v>0</v>
      </c>
      <c r="F13" s="2528" t="n">
        <v>0</v>
      </c>
      <c r="G13" s="2528" t="n">
        <v>0</v>
      </c>
      <c r="H13" s="2528" t="n">
        <v>0</v>
      </c>
      <c r="I13" s="2528" t="n">
        <v>0</v>
      </c>
      <c r="J13" s="2528" t="n">
        <v>4</v>
      </c>
      <c r="K13" s="2528" t="n">
        <v>0</v>
      </c>
      <c r="L13" s="2529" t="n">
        <v>67</v>
      </c>
      <c r="M13" s="2528" t="n">
        <v>44</v>
      </c>
      <c r="N13" s="2528" t="n">
        <v>23</v>
      </c>
      <c r="O13" s="2528" t="n">
        <v>9</v>
      </c>
      <c r="P13" s="2528" t="n">
        <v>6</v>
      </c>
      <c r="Q13" s="2528" t="n">
        <v>7</v>
      </c>
      <c r="R13" s="2528" t="n">
        <v>0</v>
      </c>
      <c r="S13" s="2528" t="n">
        <v>4</v>
      </c>
      <c r="T13" s="2528" t="n">
        <v>37</v>
      </c>
      <c r="U13" s="2528" t="n">
        <v>0</v>
      </c>
      <c r="V13" s="651" t="n">
        <v>2023</v>
      </c>
    </row>
    <row r="14" ht="23.25" customFormat="1" customHeight="1" s="192">
      <c r="A14" s="649" t="n"/>
      <c r="B14" s="2530" t="n"/>
      <c r="C14" s="2530" t="n"/>
      <c r="D14" s="2530" t="n"/>
      <c r="E14" s="2530" t="n"/>
      <c r="F14" s="2530" t="n"/>
      <c r="G14" s="2530" t="n"/>
      <c r="H14" s="2530" t="n"/>
      <c r="I14" s="2530" t="n"/>
      <c r="J14" s="2530" t="n"/>
      <c r="K14" s="2530" t="n"/>
      <c r="L14" s="2530" t="n"/>
      <c r="M14" s="2530" t="n"/>
      <c r="N14" s="2530" t="n"/>
      <c r="O14" s="2530" t="n"/>
      <c r="P14" s="2530" t="n"/>
      <c r="Q14" s="2530" t="n"/>
      <c r="R14" s="2530" t="n"/>
      <c r="S14" s="2530" t="n"/>
      <c r="T14" s="2530" t="n"/>
      <c r="U14" s="2530" t="n"/>
      <c r="V14" s="238" t="n"/>
    </row>
    <row r="15" ht="23.25" customFormat="1" customHeight="1" s="192">
      <c r="A15" s="2531" t="inlineStr">
        <is>
          <t>대가야읍</t>
        </is>
      </c>
      <c r="B15" s="2532" t="n"/>
      <c r="C15" s="2532" t="n"/>
      <c r="D15" s="2532" t="n"/>
      <c r="E15" s="2532" t="n"/>
      <c r="F15" s="2532" t="n"/>
      <c r="G15" s="2532" t="n"/>
      <c r="H15" s="2532" t="n"/>
      <c r="I15" s="2532" t="n"/>
      <c r="J15" s="2532" t="n"/>
      <c r="K15" s="2532" t="n"/>
      <c r="L15" s="2533">
        <f>SUM(M15:N15)</f>
        <v/>
      </c>
      <c r="M15" s="2532" t="n"/>
      <c r="N15" s="2532" t="n"/>
      <c r="O15" s="2532" t="n"/>
      <c r="P15" s="2532" t="n"/>
      <c r="Q15" s="2532" t="n"/>
      <c r="R15" s="2532" t="n"/>
      <c r="S15" s="2532" t="n"/>
      <c r="T15" s="2532" t="n"/>
      <c r="U15" s="2532" t="n"/>
      <c r="V15" s="653" t="inlineStr">
        <is>
          <t>Daegaya-eup</t>
        </is>
      </c>
    </row>
    <row r="16" ht="23.25" customFormat="1" customHeight="1" s="192">
      <c r="A16" s="2531" t="inlineStr">
        <is>
          <t>덕곡면</t>
        </is>
      </c>
      <c r="B16" s="2532" t="n"/>
      <c r="C16" s="2532" t="n"/>
      <c r="D16" s="2532" t="n"/>
      <c r="E16" s="2532" t="n"/>
      <c r="F16" s="2532" t="n"/>
      <c r="G16" s="2532" t="n"/>
      <c r="H16" s="2532" t="n"/>
      <c r="I16" s="2532" t="n"/>
      <c r="J16" s="2532" t="n"/>
      <c r="K16" s="2532" t="n"/>
      <c r="L16" s="2533">
        <f>SUM(M16:N16)</f>
        <v/>
      </c>
      <c r="M16" s="2532" t="n"/>
      <c r="N16" s="2532" t="n"/>
      <c r="O16" s="2532" t="n"/>
      <c r="P16" s="2532" t="n"/>
      <c r="Q16" s="2532" t="n"/>
      <c r="R16" s="2532" t="n"/>
      <c r="S16" s="2532" t="n"/>
      <c r="T16" s="2532" t="n"/>
      <c r="U16" s="2532" t="n"/>
      <c r="V16" s="653" t="inlineStr">
        <is>
          <t>Deokgok-myeon</t>
        </is>
      </c>
    </row>
    <row r="17" ht="23.25" customFormat="1" customHeight="1" s="192">
      <c r="A17" s="2531" t="inlineStr">
        <is>
          <t>운수면</t>
        </is>
      </c>
      <c r="B17" s="2532" t="n"/>
      <c r="C17" s="2532" t="n"/>
      <c r="D17" s="2532" t="n"/>
      <c r="E17" s="2532" t="n"/>
      <c r="F17" s="2532" t="n"/>
      <c r="G17" s="2532" t="n"/>
      <c r="H17" s="2532" t="n"/>
      <c r="I17" s="2532" t="n"/>
      <c r="J17" s="2532" t="n"/>
      <c r="K17" s="2532" t="n"/>
      <c r="L17" s="2533">
        <f>SUM(M17:N17)</f>
        <v/>
      </c>
      <c r="M17" s="2532" t="n"/>
      <c r="N17" s="2532" t="n"/>
      <c r="O17" s="2532" t="n"/>
      <c r="P17" s="2532" t="n"/>
      <c r="Q17" s="2532" t="n"/>
      <c r="R17" s="2532" t="n"/>
      <c r="S17" s="2532" t="n"/>
      <c r="T17" s="2532" t="n"/>
      <c r="U17" s="2532" t="n"/>
      <c r="V17" s="653" t="inlineStr">
        <is>
          <t>Unsu-myeon</t>
        </is>
      </c>
    </row>
    <row r="18" ht="23.25" customFormat="1" customHeight="1" s="192">
      <c r="A18" s="2531" t="inlineStr">
        <is>
          <t>성산면</t>
        </is>
      </c>
      <c r="B18" s="2532" t="n"/>
      <c r="C18" s="2532" t="n"/>
      <c r="D18" s="2532" t="n"/>
      <c r="E18" s="2532" t="n"/>
      <c r="F18" s="2532" t="n"/>
      <c r="G18" s="2532" t="n"/>
      <c r="H18" s="2532" t="n"/>
      <c r="I18" s="2532" t="n"/>
      <c r="J18" s="2532" t="n"/>
      <c r="K18" s="2532" t="n"/>
      <c r="L18" s="2533">
        <f>SUM(M18:N18)</f>
        <v/>
      </c>
      <c r="M18" s="2532" t="n"/>
      <c r="N18" s="2532" t="n"/>
      <c r="O18" s="2532" t="n"/>
      <c r="P18" s="2532" t="n"/>
      <c r="Q18" s="2532" t="n"/>
      <c r="R18" s="2532" t="n"/>
      <c r="S18" s="2532" t="n"/>
      <c r="T18" s="2532" t="n"/>
      <c r="U18" s="2532" t="n"/>
      <c r="V18" s="653" t="inlineStr">
        <is>
          <t>Seongsan-myeon</t>
        </is>
      </c>
    </row>
    <row r="19" ht="23.25" customFormat="1" customHeight="1" s="192">
      <c r="A19" s="2531" t="inlineStr">
        <is>
          <t>다산면</t>
        </is>
      </c>
      <c r="B19" s="2532" t="n"/>
      <c r="C19" s="2532" t="n"/>
      <c r="D19" s="2532" t="n"/>
      <c r="E19" s="2532" t="n"/>
      <c r="F19" s="2532" t="n"/>
      <c r="G19" s="2532" t="n"/>
      <c r="H19" s="2532" t="n"/>
      <c r="I19" s="2532" t="n"/>
      <c r="J19" s="2532" t="n"/>
      <c r="K19" s="2532" t="n"/>
      <c r="L19" s="2533">
        <f>SUM(M19:N19)</f>
        <v/>
      </c>
      <c r="M19" s="2532" t="n"/>
      <c r="N19" s="2532" t="n"/>
      <c r="O19" s="2532" t="n"/>
      <c r="P19" s="2532" t="n"/>
      <c r="Q19" s="2532" t="n"/>
      <c r="R19" s="2532" t="n"/>
      <c r="S19" s="2532" t="n"/>
      <c r="T19" s="2532" t="n"/>
      <c r="U19" s="2532" t="n"/>
      <c r="V19" s="653" t="inlineStr">
        <is>
          <t>Dasan-myeon</t>
        </is>
      </c>
    </row>
    <row r="20" ht="23.25" customFormat="1" customHeight="1" s="192">
      <c r="A20" s="2531" t="inlineStr">
        <is>
          <t>개진면</t>
        </is>
      </c>
      <c r="B20" s="2532" t="n"/>
      <c r="C20" s="2532" t="n"/>
      <c r="D20" s="2532" t="n"/>
      <c r="E20" s="2532" t="n"/>
      <c r="F20" s="2532" t="n"/>
      <c r="G20" s="2532" t="n"/>
      <c r="H20" s="2532" t="n"/>
      <c r="I20" s="2532" t="n"/>
      <c r="J20" s="2532" t="n"/>
      <c r="K20" s="2532" t="n"/>
      <c r="L20" s="2533">
        <f>SUM(M20:N20)</f>
        <v/>
      </c>
      <c r="M20" s="2532" t="n"/>
      <c r="N20" s="2532" t="n"/>
      <c r="O20" s="2532" t="n"/>
      <c r="P20" s="2532" t="n"/>
      <c r="Q20" s="2532" t="n"/>
      <c r="R20" s="2532" t="n"/>
      <c r="S20" s="2532" t="n"/>
      <c r="T20" s="2532" t="n"/>
      <c r="U20" s="2532" t="n"/>
      <c r="V20" s="653" t="inlineStr">
        <is>
          <t>Gaejin-myeon</t>
        </is>
      </c>
    </row>
    <row r="21" ht="23.25" customFormat="1" customHeight="1" s="192">
      <c r="A21" s="2531" t="inlineStr">
        <is>
          <t>우곡면</t>
        </is>
      </c>
      <c r="B21" s="2532" t="n">
        <v>1</v>
      </c>
      <c r="C21" s="2534" t="n">
        <v>1</v>
      </c>
      <c r="D21" s="2534" t="n">
        <v>0</v>
      </c>
      <c r="E21" s="2534" t="n">
        <v>0</v>
      </c>
      <c r="F21" s="2532" t="n">
        <v>0</v>
      </c>
      <c r="G21" s="2532" t="n">
        <v>0</v>
      </c>
      <c r="H21" s="2532" t="n">
        <v>0</v>
      </c>
      <c r="I21" s="2532" t="n">
        <v>0</v>
      </c>
      <c r="J21" s="2532" t="n">
        <v>1</v>
      </c>
      <c r="K21" s="2532" t="n">
        <v>0</v>
      </c>
      <c r="L21" s="2533" t="n">
        <v>70</v>
      </c>
      <c r="M21" s="2532" t="n">
        <v>46</v>
      </c>
      <c r="N21" s="2532" t="n">
        <v>24</v>
      </c>
      <c r="O21" s="2534" t="n">
        <v>10</v>
      </c>
      <c r="P21" s="2532" t="n">
        <v>11</v>
      </c>
      <c r="Q21" s="2532" t="n">
        <v>7</v>
      </c>
      <c r="R21" s="2532" t="n">
        <v>0</v>
      </c>
      <c r="S21" s="2532" t="n">
        <v>4</v>
      </c>
      <c r="T21" s="2532" t="n">
        <v>38</v>
      </c>
      <c r="U21" s="2532" t="n">
        <v>0</v>
      </c>
      <c r="V21" s="653" t="inlineStr">
        <is>
          <t>Ugok-myeon</t>
        </is>
      </c>
    </row>
    <row r="22" ht="23.25" customFormat="1" customHeight="1" s="192" thickBot="1">
      <c r="A22" s="2531" t="inlineStr">
        <is>
          <t>쌍림면</t>
        </is>
      </c>
      <c r="B22" s="2535" t="n"/>
      <c r="C22" s="2534" t="n"/>
      <c r="D22" s="2534" t="n"/>
      <c r="E22" s="2534" t="n"/>
      <c r="F22" s="2532" t="n"/>
      <c r="G22" s="2532" t="n"/>
      <c r="H22" s="2532" t="n"/>
      <c r="I22" s="2532" t="n"/>
      <c r="J22" s="2532" t="n"/>
      <c r="K22" s="2532" t="n"/>
      <c r="L22" s="2533">
        <f>SUM(M22:N22)</f>
        <v/>
      </c>
      <c r="M22" s="2532" t="n"/>
      <c r="N22" s="2532" t="n"/>
      <c r="O22" s="2532" t="n"/>
      <c r="P22" s="2532" t="n"/>
      <c r="Q22" s="2532" t="n"/>
      <c r="R22" s="2532" t="n"/>
      <c r="S22" s="2532" t="n"/>
      <c r="T22" s="2532" t="n"/>
      <c r="U22" s="2532" t="n"/>
      <c r="V22" s="653" t="inlineStr">
        <is>
          <t>Ssangnim-myeon</t>
        </is>
      </c>
    </row>
    <row r="23" ht="15" customFormat="1" customHeight="1" s="1421">
      <c r="A23" s="236" t="inlineStr">
        <is>
          <t>자료 : 주민복지과</t>
        </is>
      </c>
      <c r="B23" s="1645" t="n"/>
      <c r="C23" s="542" t="n"/>
      <c r="D23" s="542" t="n"/>
      <c r="E23" s="542" t="n"/>
      <c r="F23" s="542" t="n"/>
      <c r="G23" s="543" t="n"/>
      <c r="H23" s="542" t="n"/>
      <c r="I23" s="543" t="n"/>
      <c r="J23" s="541" t="n"/>
      <c r="K23" s="542" t="n"/>
      <c r="L23" s="542" t="n"/>
      <c r="M23" s="542" t="n"/>
      <c r="N23" s="542" t="n"/>
      <c r="O23" s="542" t="n"/>
      <c r="P23" s="542" t="n"/>
      <c r="Q23" s="542" t="n"/>
      <c r="R23" s="542" t="n"/>
      <c r="S23" s="542" t="n"/>
      <c r="T23" s="542" t="n"/>
      <c r="U23" s="542" t="n"/>
      <c r="V23" s="543" t="n"/>
    </row>
    <row r="24" ht="11.25" customFormat="1" customHeight="1" s="192">
      <c r="V24" s="192" t="n"/>
    </row>
    <row r="25" ht="11.25" customFormat="1" customHeight="1" s="192">
      <c r="V25" s="192" t="n"/>
    </row>
    <row r="26" ht="13.5" customFormat="1" customHeight="1" s="192">
      <c r="A26" s="192" t="n"/>
      <c r="B26" s="192" t="n"/>
      <c r="C26" s="192" t="n"/>
      <c r="D26" s="192" t="n"/>
      <c r="E26" s="192" t="n"/>
      <c r="F26" s="192" t="n"/>
      <c r="G26" s="192" t="n"/>
      <c r="V26" s="192" t="n"/>
    </row>
    <row r="27" ht="11.25" customFormat="1" customHeight="1" s="192">
      <c r="A27" s="192" t="n"/>
      <c r="B27" s="192" t="n"/>
      <c r="C27" s="192" t="n"/>
      <c r="D27" s="192" t="n"/>
      <c r="E27" s="192" t="n"/>
      <c r="F27" s="192" t="n"/>
      <c r="G27" s="192" t="n"/>
      <c r="V27" s="192" t="n"/>
    </row>
    <row r="28" ht="11.25" customFormat="1" customHeight="1" s="192">
      <c r="A28" s="192" t="n"/>
      <c r="B28" s="192" t="n"/>
      <c r="C28" s="192" t="n"/>
      <c r="D28" s="192" t="n"/>
      <c r="E28" s="192" t="n"/>
      <c r="F28" s="192" t="n"/>
      <c r="G28" s="192" t="n"/>
      <c r="V28" s="192" t="n"/>
    </row>
    <row r="29" ht="11.25" customFormat="1" customHeight="1" s="192">
      <c r="A29" s="192" t="n"/>
      <c r="B29" s="192" t="n"/>
      <c r="C29" s="192" t="n"/>
      <c r="D29" s="192" t="n"/>
      <c r="E29" s="192" t="n"/>
      <c r="F29" s="192" t="n"/>
      <c r="G29" s="192" t="n"/>
      <c r="V29" s="192" t="n"/>
    </row>
    <row r="30" ht="11.25" customFormat="1" customHeight="1" s="192">
      <c r="A30" s="192" t="n"/>
      <c r="B30" s="192" t="n"/>
      <c r="C30" s="192" t="n"/>
      <c r="D30" s="192" t="n"/>
      <c r="E30" s="192" t="n"/>
      <c r="F30" s="192" t="n"/>
      <c r="G30" s="192" t="n"/>
      <c r="V30" s="192" t="n"/>
    </row>
    <row r="31" ht="11.25" customFormat="1" customHeight="1" s="192">
      <c r="A31" s="192" t="n"/>
      <c r="B31" s="192" t="n"/>
      <c r="C31" s="192" t="n"/>
      <c r="D31" s="192" t="n"/>
      <c r="E31" s="192" t="n"/>
      <c r="F31" s="192" t="n"/>
      <c r="G31" s="192" t="n"/>
      <c r="V31" s="192" t="n"/>
    </row>
    <row r="32" ht="11.25" customFormat="1" customHeight="1" s="192">
      <c r="A32" s="192" t="n"/>
      <c r="B32" s="192" t="n"/>
      <c r="C32" s="192" t="n"/>
      <c r="D32" s="192" t="n"/>
      <c r="E32" s="192" t="n"/>
      <c r="F32" s="192" t="n"/>
      <c r="G32" s="192" t="n"/>
      <c r="V32" s="192" t="n"/>
    </row>
    <row r="33" ht="11.25" customFormat="1" customHeight="1" s="192">
      <c r="A33" s="192" t="n"/>
      <c r="B33" s="192" t="n"/>
      <c r="C33" s="192" t="n"/>
      <c r="D33" s="192" t="n"/>
      <c r="E33" s="192" t="n"/>
      <c r="F33" s="192" t="n"/>
      <c r="G33" s="192" t="n"/>
      <c r="V33" s="192" t="n"/>
    </row>
    <row r="34" ht="11.25" customFormat="1" customHeight="1" s="192">
      <c r="A34" s="192" t="n"/>
      <c r="B34" s="192" t="n"/>
      <c r="C34" s="192" t="n"/>
      <c r="D34" s="192" t="n"/>
      <c r="E34" s="192" t="n"/>
      <c r="F34" s="192" t="n"/>
      <c r="G34" s="192" t="n"/>
      <c r="V34" s="192" t="n"/>
    </row>
    <row r="35" ht="11.25" customFormat="1" customHeight="1" s="192">
      <c r="A35" s="192" t="n"/>
      <c r="B35" s="192" t="n"/>
      <c r="C35" s="192" t="n"/>
      <c r="D35" s="192" t="n"/>
      <c r="E35" s="192" t="n"/>
      <c r="F35" s="192" t="n"/>
      <c r="G35" s="192" t="n"/>
      <c r="V35" s="192" t="n"/>
    </row>
    <row r="36" ht="11.25" customFormat="1" customHeight="1" s="192">
      <c r="A36" s="192" t="n"/>
      <c r="B36" s="192" t="n"/>
      <c r="C36" s="192" t="n"/>
      <c r="D36" s="192" t="n"/>
      <c r="E36" s="192" t="n"/>
      <c r="F36" s="192" t="n"/>
      <c r="G36" s="192" t="n"/>
      <c r="V36" s="192" t="n"/>
    </row>
    <row r="37" ht="11.25" customFormat="1" customHeight="1" s="192">
      <c r="A37" s="192" t="n"/>
      <c r="B37" s="192" t="n"/>
      <c r="C37" s="192" t="n"/>
      <c r="D37" s="192" t="n"/>
      <c r="E37" s="192" t="n"/>
      <c r="F37" s="192" t="n"/>
      <c r="G37" s="192" t="n"/>
      <c r="V37" s="192" t="n"/>
    </row>
    <row r="38" ht="11.25" customFormat="1" customHeight="1" s="192">
      <c r="A38" s="192" t="n"/>
      <c r="B38" s="192" t="n"/>
      <c r="C38" s="192" t="n"/>
      <c r="D38" s="192" t="n"/>
      <c r="E38" s="192" t="n"/>
      <c r="F38" s="192" t="n"/>
      <c r="G38" s="192" t="n"/>
      <c r="V38" s="192" t="n"/>
    </row>
    <row r="39" ht="11.25" customFormat="1" customHeight="1" s="192">
      <c r="A39" s="192" t="n"/>
      <c r="B39" s="192" t="n"/>
      <c r="C39" s="192" t="n"/>
      <c r="D39" s="192" t="n"/>
      <c r="E39" s="192" t="n"/>
      <c r="F39" s="192" t="n"/>
      <c r="G39" s="192" t="n"/>
      <c r="V39" s="192" t="n"/>
    </row>
    <row r="40" ht="11.25" customFormat="1" customHeight="1" s="192">
      <c r="A40" s="192" t="n"/>
      <c r="B40" s="192" t="n"/>
      <c r="C40" s="192" t="n"/>
      <c r="D40" s="192" t="n"/>
      <c r="E40" s="192" t="n"/>
      <c r="F40" s="192" t="n"/>
      <c r="G40" s="192" t="n"/>
      <c r="V40" s="192" t="n"/>
    </row>
    <row r="41" ht="11.25" customFormat="1" customHeight="1" s="192">
      <c r="A41" s="192" t="n"/>
      <c r="B41" s="192" t="n"/>
      <c r="C41" s="192" t="n"/>
      <c r="D41" s="192" t="n"/>
      <c r="E41" s="192" t="n"/>
      <c r="F41" s="192" t="n"/>
      <c r="G41" s="192" t="n"/>
      <c r="V41" s="192" t="n"/>
    </row>
    <row r="42" ht="11.25" customFormat="1" customHeight="1" s="192">
      <c r="A42" s="192" t="n"/>
      <c r="B42" s="192" t="n"/>
      <c r="C42" s="192" t="n"/>
      <c r="D42" s="192" t="n"/>
      <c r="E42" s="192" t="n"/>
      <c r="F42" s="192" t="n"/>
      <c r="G42" s="192" t="n"/>
      <c r="V42" s="192" t="n"/>
    </row>
    <row r="43" ht="11.25" customFormat="1" customHeight="1" s="192">
      <c r="A43" s="192" t="n"/>
      <c r="B43" s="192" t="n"/>
      <c r="C43" s="192" t="n"/>
      <c r="D43" s="192" t="n"/>
      <c r="E43" s="192" t="n"/>
      <c r="F43" s="192" t="n"/>
      <c r="G43" s="192" t="n"/>
      <c r="V43" s="192" t="n"/>
    </row>
    <row r="44" ht="11.25" customFormat="1" customHeight="1" s="192">
      <c r="A44" s="192" t="n"/>
      <c r="B44" s="192" t="n"/>
      <c r="C44" s="192" t="n"/>
      <c r="D44" s="192" t="n"/>
      <c r="E44" s="192" t="n"/>
      <c r="F44" s="192" t="n"/>
      <c r="G44" s="192" t="n"/>
      <c r="V44" s="192" t="n"/>
    </row>
    <row r="45" ht="11.25" customFormat="1" customHeight="1" s="192">
      <c r="A45" s="192" t="n"/>
      <c r="B45" s="192" t="n"/>
      <c r="C45" s="192" t="n"/>
      <c r="D45" s="192" t="n"/>
      <c r="E45" s="192" t="n"/>
      <c r="F45" s="192" t="n"/>
      <c r="G45" s="192" t="n"/>
      <c r="V45" s="192" t="n"/>
    </row>
    <row r="46" ht="11.25" customFormat="1" customHeight="1" s="192">
      <c r="A46" s="192" t="n"/>
      <c r="B46" s="192" t="n"/>
      <c r="C46" s="192" t="n"/>
      <c r="D46" s="192" t="n"/>
      <c r="E46" s="192" t="n"/>
      <c r="F46" s="192" t="n"/>
      <c r="G46" s="192" t="n"/>
      <c r="V46" s="192" t="n"/>
    </row>
    <row r="47" ht="11.25" customFormat="1" customHeight="1" s="192">
      <c r="A47" s="192" t="n"/>
      <c r="B47" s="192" t="n"/>
      <c r="C47" s="192" t="n"/>
      <c r="D47" s="192" t="n"/>
      <c r="E47" s="192" t="n"/>
      <c r="F47" s="192" t="n"/>
      <c r="G47" s="192" t="n"/>
      <c r="V47" s="192" t="n"/>
    </row>
    <row r="48" ht="11.25" customFormat="1" customHeight="1" s="192">
      <c r="A48" s="192" t="n"/>
      <c r="B48" s="192" t="n"/>
      <c r="C48" s="192" t="n"/>
      <c r="D48" s="192" t="n"/>
      <c r="E48" s="192" t="n"/>
      <c r="F48" s="192" t="n"/>
      <c r="G48" s="192" t="n"/>
      <c r="V48" s="192" t="n"/>
    </row>
    <row r="49" ht="11.25" customFormat="1" customHeight="1" s="192">
      <c r="A49" s="192" t="n"/>
      <c r="B49" s="192" t="n"/>
      <c r="C49" s="192" t="n"/>
      <c r="D49" s="192" t="n"/>
      <c r="E49" s="192" t="n"/>
      <c r="F49" s="192" t="n"/>
      <c r="G49" s="192" t="n"/>
      <c r="V49" s="192" t="n"/>
    </row>
    <row r="50" ht="11.25" customFormat="1" customHeight="1" s="192">
      <c r="A50" s="192" t="n"/>
      <c r="B50" s="192" t="n"/>
      <c r="C50" s="192" t="n"/>
      <c r="D50" s="192" t="n"/>
      <c r="E50" s="192" t="n"/>
      <c r="F50" s="192" t="n"/>
      <c r="G50" s="192" t="n"/>
      <c r="V50" s="192" t="n"/>
    </row>
    <row r="51" ht="11.25" customFormat="1" customHeight="1" s="192">
      <c r="A51" s="192" t="n"/>
      <c r="B51" s="192" t="n"/>
      <c r="C51" s="192" t="n"/>
      <c r="D51" s="192" t="n"/>
      <c r="E51" s="192" t="n"/>
      <c r="F51" s="192" t="n"/>
      <c r="G51" s="192" t="n"/>
      <c r="V51" s="192" t="n"/>
    </row>
    <row r="52" ht="11.25" customFormat="1" customHeight="1" s="192">
      <c r="A52" s="192" t="n"/>
      <c r="B52" s="192" t="n"/>
      <c r="C52" s="192" t="n"/>
      <c r="D52" s="192" t="n"/>
      <c r="E52" s="192" t="n"/>
      <c r="F52" s="192" t="n"/>
      <c r="G52" s="192" t="n"/>
      <c r="V52" s="192" t="n"/>
    </row>
    <row r="53" ht="11.25" customFormat="1" customHeight="1" s="192">
      <c r="A53" s="192" t="n"/>
      <c r="B53" s="192" t="n"/>
      <c r="C53" s="192" t="n"/>
      <c r="D53" s="192" t="n"/>
      <c r="E53" s="192" t="n"/>
      <c r="F53" s="192" t="n"/>
      <c r="G53" s="192" t="n"/>
      <c r="V53" s="192" t="n"/>
    </row>
    <row r="54" ht="11.25" customFormat="1" customHeight="1" s="192">
      <c r="A54" s="192" t="n"/>
      <c r="B54" s="192" t="n"/>
      <c r="C54" s="192" t="n"/>
      <c r="D54" s="192" t="n"/>
      <c r="E54" s="192" t="n"/>
      <c r="F54" s="192" t="n"/>
      <c r="G54" s="192" t="n"/>
      <c r="V54" s="192" t="n"/>
    </row>
    <row r="55" ht="11.25" customFormat="1" customHeight="1" s="192">
      <c r="A55" s="192" t="n"/>
      <c r="B55" s="192" t="n"/>
      <c r="C55" s="192" t="n"/>
      <c r="D55" s="192" t="n"/>
      <c r="E55" s="192" t="n"/>
      <c r="F55" s="192" t="n"/>
      <c r="G55" s="192" t="n"/>
      <c r="V55" s="192" t="n"/>
    </row>
    <row r="56" ht="11.25" customFormat="1" customHeight="1" s="192">
      <c r="A56" s="192" t="n"/>
      <c r="B56" s="192" t="n"/>
      <c r="C56" s="192" t="n"/>
      <c r="D56" s="192" t="n"/>
      <c r="E56" s="192" t="n"/>
      <c r="F56" s="192" t="n"/>
      <c r="G56" s="192" t="n"/>
      <c r="V56" s="192" t="n"/>
    </row>
    <row r="57" ht="11.25" customFormat="1" customHeight="1" s="192">
      <c r="A57" s="192" t="n"/>
      <c r="B57" s="192" t="n"/>
      <c r="C57" s="192" t="n"/>
      <c r="D57" s="192" t="n"/>
      <c r="E57" s="192" t="n"/>
      <c r="F57" s="192" t="n"/>
      <c r="G57" s="192" t="n"/>
      <c r="V57" s="192" t="n"/>
    </row>
    <row r="58" ht="11.25" customFormat="1" customHeight="1" s="192">
      <c r="A58" s="192" t="n"/>
      <c r="B58" s="192" t="n"/>
      <c r="C58" s="192" t="n"/>
      <c r="D58" s="192" t="n"/>
      <c r="E58" s="192" t="n"/>
      <c r="F58" s="192" t="n"/>
      <c r="G58" s="192" t="n"/>
      <c r="V58" s="192" t="n"/>
    </row>
    <row r="59" ht="11.25" customFormat="1" customHeight="1" s="192">
      <c r="A59" s="192" t="n"/>
      <c r="B59" s="192" t="n"/>
      <c r="C59" s="192" t="n"/>
      <c r="D59" s="192" t="n"/>
      <c r="E59" s="192" t="n"/>
      <c r="F59" s="192" t="n"/>
      <c r="G59" s="192" t="n"/>
      <c r="V59" s="192" t="n"/>
    </row>
    <row r="60" ht="11.25" customFormat="1" customHeight="1" s="192">
      <c r="A60" s="192" t="n"/>
      <c r="B60" s="192" t="n"/>
      <c r="C60" s="192" t="n"/>
      <c r="D60" s="192" t="n"/>
      <c r="E60" s="192" t="n"/>
      <c r="F60" s="192" t="n"/>
      <c r="G60" s="192" t="n"/>
      <c r="V60" s="192" t="n"/>
    </row>
    <row r="61" ht="11.25" customFormat="1" customHeight="1" s="192">
      <c r="A61" s="192" t="n"/>
      <c r="B61" s="192" t="n"/>
      <c r="C61" s="192" t="n"/>
      <c r="D61" s="192" t="n"/>
      <c r="E61" s="192" t="n"/>
      <c r="F61" s="192" t="n"/>
      <c r="G61" s="192" t="n"/>
      <c r="V61" s="192" t="n"/>
    </row>
    <row r="62" ht="11.25" customFormat="1" customHeight="1" s="192">
      <c r="A62" s="192" t="n"/>
      <c r="B62" s="192" t="n"/>
      <c r="C62" s="192" t="n"/>
      <c r="D62" s="192" t="n"/>
      <c r="E62" s="192" t="n"/>
      <c r="F62" s="192" t="n"/>
      <c r="G62" s="192" t="n"/>
      <c r="V62" s="192" t="n"/>
    </row>
    <row r="63" ht="11.25" customFormat="1" customHeight="1" s="192">
      <c r="A63" s="192" t="n"/>
      <c r="B63" s="192" t="n"/>
      <c r="C63" s="192" t="n"/>
      <c r="D63" s="192" t="n"/>
      <c r="E63" s="192" t="n"/>
      <c r="F63" s="192" t="n"/>
      <c r="G63" s="192" t="n"/>
      <c r="V63" s="192" t="n"/>
    </row>
    <row r="64" ht="11.25" customFormat="1" customHeight="1" s="192">
      <c r="A64" s="192" t="n"/>
      <c r="B64" s="192" t="n"/>
      <c r="C64" s="192" t="n"/>
      <c r="D64" s="192" t="n"/>
      <c r="E64" s="192" t="n"/>
      <c r="F64" s="192" t="n"/>
      <c r="G64" s="192" t="n"/>
      <c r="V64" s="192" t="n"/>
    </row>
    <row r="65" ht="11.25" customFormat="1" customHeight="1" s="192">
      <c r="A65" s="192" t="n"/>
      <c r="B65" s="192" t="n"/>
      <c r="C65" s="192" t="n"/>
      <c r="D65" s="192" t="n"/>
      <c r="E65" s="192" t="n"/>
      <c r="F65" s="192" t="n"/>
      <c r="G65" s="192" t="n"/>
      <c r="V65" s="192" t="n"/>
    </row>
    <row r="66" ht="11.25" customFormat="1" customHeight="1" s="192">
      <c r="A66" s="192" t="n"/>
      <c r="B66" s="192" t="n"/>
      <c r="C66" s="192" t="n"/>
      <c r="D66" s="192" t="n"/>
      <c r="E66" s="192" t="n"/>
      <c r="F66" s="192" t="n"/>
      <c r="G66" s="192" t="n"/>
      <c r="V66" s="192" t="n"/>
    </row>
    <row r="67" ht="11.25" customFormat="1" customHeight="1" s="192">
      <c r="A67" s="192" t="n"/>
      <c r="B67" s="192" t="n"/>
      <c r="C67" s="192" t="n"/>
      <c r="D67" s="192" t="n"/>
      <c r="E67" s="192" t="n"/>
      <c r="F67" s="192" t="n"/>
      <c r="G67" s="192" t="n"/>
      <c r="V67" s="192" t="n"/>
    </row>
    <row r="68" ht="11.25" customFormat="1" customHeight="1" s="192">
      <c r="A68" s="192" t="n"/>
      <c r="B68" s="192" t="n"/>
      <c r="C68" s="192" t="n"/>
      <c r="D68" s="192" t="n"/>
      <c r="E68" s="192" t="n"/>
      <c r="F68" s="192" t="n"/>
      <c r="G68" s="192" t="n"/>
      <c r="V68" s="192" t="n"/>
    </row>
    <row r="69" ht="11.25" customFormat="1" customHeight="1" s="192">
      <c r="A69" s="192" t="n"/>
      <c r="B69" s="192" t="n"/>
      <c r="C69" s="192" t="n"/>
      <c r="D69" s="192" t="n"/>
      <c r="E69" s="192" t="n"/>
      <c r="F69" s="192" t="n"/>
      <c r="G69" s="192" t="n"/>
      <c r="V69" s="192" t="n"/>
    </row>
    <row r="70" ht="11.25" customFormat="1" customHeight="1" s="192">
      <c r="A70" s="192" t="n"/>
      <c r="B70" s="192" t="n"/>
      <c r="C70" s="192" t="n"/>
      <c r="D70" s="192" t="n"/>
      <c r="E70" s="192" t="n"/>
      <c r="F70" s="192" t="n"/>
      <c r="G70" s="192" t="n"/>
      <c r="V70" s="192" t="n"/>
    </row>
    <row r="71" ht="11.25" customFormat="1" customHeight="1" s="192">
      <c r="A71" s="192" t="n"/>
      <c r="B71" s="192" t="n"/>
      <c r="C71" s="192" t="n"/>
      <c r="D71" s="192" t="n"/>
      <c r="E71" s="192" t="n"/>
      <c r="F71" s="192" t="n"/>
      <c r="G71" s="192" t="n"/>
      <c r="V71" s="192" t="n"/>
    </row>
    <row r="72" ht="11.25" customFormat="1" customHeight="1" s="192">
      <c r="A72" s="192" t="n"/>
      <c r="B72" s="192" t="n"/>
      <c r="C72" s="192" t="n"/>
      <c r="D72" s="192" t="n"/>
      <c r="E72" s="192" t="n"/>
      <c r="F72" s="192" t="n"/>
      <c r="G72" s="192" t="n"/>
      <c r="V72" s="192" t="n"/>
    </row>
    <row r="73" ht="11.25" customFormat="1" customHeight="1" s="192">
      <c r="A73" s="192" t="n"/>
      <c r="B73" s="192" t="n"/>
      <c r="C73" s="192" t="n"/>
      <c r="D73" s="192" t="n"/>
      <c r="E73" s="192" t="n"/>
      <c r="F73" s="192" t="n"/>
      <c r="G73" s="192" t="n"/>
      <c r="V73" s="192" t="n"/>
    </row>
    <row r="74" ht="11.25" customFormat="1" customHeight="1" s="192">
      <c r="A74" s="192" t="n"/>
      <c r="B74" s="192" t="n"/>
      <c r="C74" s="192" t="n"/>
      <c r="D74" s="192" t="n"/>
      <c r="E74" s="192" t="n"/>
      <c r="F74" s="192" t="n"/>
      <c r="G74" s="192" t="n"/>
      <c r="V74" s="192" t="n"/>
    </row>
    <row r="75" ht="11.25" customFormat="1" customHeight="1" s="192">
      <c r="A75" s="192" t="n"/>
      <c r="B75" s="192" t="n"/>
      <c r="C75" s="192" t="n"/>
      <c r="D75" s="192" t="n"/>
      <c r="E75" s="192" t="n"/>
      <c r="F75" s="192" t="n"/>
      <c r="G75" s="192" t="n"/>
      <c r="V75" s="192" t="n"/>
    </row>
    <row r="76" ht="11.25" customFormat="1" customHeight="1" s="192">
      <c r="A76" s="192" t="n"/>
      <c r="B76" s="192" t="n"/>
      <c r="C76" s="192" t="n"/>
      <c r="D76" s="192" t="n"/>
      <c r="E76" s="192" t="n"/>
      <c r="F76" s="192" t="n"/>
      <c r="G76" s="192" t="n"/>
      <c r="V76" s="192" t="n"/>
    </row>
    <row r="77" ht="11.25" customFormat="1" customHeight="1" s="192">
      <c r="A77" s="192" t="n"/>
      <c r="B77" s="192" t="n"/>
      <c r="C77" s="192" t="n"/>
      <c r="D77" s="192" t="n"/>
      <c r="E77" s="192" t="n"/>
      <c r="F77" s="192" t="n"/>
      <c r="G77" s="192" t="n"/>
      <c r="V77" s="192" t="n"/>
    </row>
    <row r="78" ht="11.25" customFormat="1" customHeight="1" s="192">
      <c r="A78" s="192" t="n"/>
      <c r="B78" s="192" t="n"/>
      <c r="C78" s="192" t="n"/>
      <c r="D78" s="192" t="n"/>
      <c r="E78" s="192" t="n"/>
      <c r="F78" s="192" t="n"/>
      <c r="G78" s="192" t="n"/>
      <c r="V78" s="192" t="n"/>
    </row>
    <row r="79" ht="11.25" customFormat="1" customHeight="1" s="192">
      <c r="A79" s="192" t="n"/>
      <c r="B79" s="192" t="n"/>
      <c r="C79" s="192" t="n"/>
      <c r="D79" s="192" t="n"/>
      <c r="E79" s="192" t="n"/>
      <c r="F79" s="192" t="n"/>
      <c r="G79" s="192" t="n"/>
      <c r="V79" s="192" t="n"/>
    </row>
    <row r="80" ht="11.25" customFormat="1" customHeight="1" s="192">
      <c r="A80" s="192" t="n"/>
      <c r="B80" s="192" t="n"/>
      <c r="C80" s="192" t="n"/>
      <c r="D80" s="192" t="n"/>
      <c r="E80" s="192" t="n"/>
      <c r="F80" s="192" t="n"/>
      <c r="G80" s="192" t="n"/>
      <c r="V80" s="192" t="n"/>
    </row>
    <row r="81" ht="11.25" customFormat="1" customHeight="1" s="192">
      <c r="A81" s="192" t="n"/>
      <c r="B81" s="192" t="n"/>
      <c r="C81" s="192" t="n"/>
      <c r="D81" s="192" t="n"/>
      <c r="E81" s="192" t="n"/>
      <c r="F81" s="192" t="n"/>
      <c r="G81" s="192" t="n"/>
      <c r="V81" s="192" t="n"/>
    </row>
    <row r="82" ht="11.25" customFormat="1" customHeight="1" s="192">
      <c r="A82" s="192" t="n"/>
      <c r="B82" s="192" t="n"/>
      <c r="C82" s="192" t="n"/>
      <c r="D82" s="192" t="n"/>
      <c r="E82" s="192" t="n"/>
      <c r="F82" s="192" t="n"/>
      <c r="G82" s="192" t="n"/>
      <c r="V82" s="192" t="n"/>
    </row>
    <row r="83" ht="11.25" customFormat="1" customHeight="1" s="192">
      <c r="A83" s="192" t="n"/>
      <c r="B83" s="192" t="n"/>
      <c r="C83" s="192" t="n"/>
      <c r="D83" s="192" t="n"/>
      <c r="E83" s="192" t="n"/>
      <c r="F83" s="192" t="n"/>
      <c r="G83" s="192" t="n"/>
      <c r="V83" s="192" t="n"/>
    </row>
    <row r="84" ht="11.25" customFormat="1" customHeight="1" s="192">
      <c r="A84" s="192" t="n"/>
      <c r="B84" s="192" t="n"/>
      <c r="C84" s="192" t="n"/>
      <c r="D84" s="192" t="n"/>
      <c r="E84" s="192" t="n"/>
      <c r="F84" s="192" t="n"/>
      <c r="G84" s="192" t="n"/>
      <c r="V84" s="192" t="n"/>
    </row>
    <row r="85" ht="11.25" customFormat="1" customHeight="1" s="192">
      <c r="A85" s="192" t="n"/>
      <c r="B85" s="192" t="n"/>
      <c r="C85" s="192" t="n"/>
      <c r="D85" s="192" t="n"/>
      <c r="E85" s="192" t="n"/>
      <c r="F85" s="192" t="n"/>
      <c r="G85" s="192" t="n"/>
      <c r="V85" s="192" t="n"/>
    </row>
  </sheetData>
  <mergeCells count="20">
    <mergeCell ref="G7:G8"/>
    <mergeCell ref="I7:I8"/>
    <mergeCell ref="L6:U6"/>
    <mergeCell ref="A4:V4"/>
    <mergeCell ref="O7:U7"/>
    <mergeCell ref="D7:D8"/>
    <mergeCell ref="H7:H8"/>
    <mergeCell ref="J7:J8"/>
    <mergeCell ref="L7:L8"/>
    <mergeCell ref="M7:N7"/>
    <mergeCell ref="C7:C8"/>
    <mergeCell ref="E7:E8"/>
    <mergeCell ref="K7:K8"/>
    <mergeCell ref="A6:A8"/>
    <mergeCell ref="C6:E6"/>
    <mergeCell ref="F6:K6"/>
    <mergeCell ref="V6:V8"/>
    <mergeCell ref="F7:F8"/>
    <mergeCell ref="A3:V3"/>
    <mergeCell ref="B6:B8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41" pageOrder="overThenDown" verticalDpi="300"/>
  <drawing xmlns:r="http://schemas.openxmlformats.org/officeDocument/2006/relationships" r:id="rId1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AJ24"/>
  <sheetViews>
    <sheetView showGridLines="0" view="pageBreakPreview" zoomScale="85" zoomScaleNormal="100" zoomScaleSheetLayoutView="85" workbookViewId="0">
      <selection activeCell="F19" sqref="F19"/>
    </sheetView>
  </sheetViews>
  <sheetFormatPr baseColWidth="8" defaultColWidth="8.77734375" defaultRowHeight="13.5"/>
  <cols>
    <col width="8.77734375" customWidth="1" style="401" min="1" max="3"/>
    <col width="6.77734375" customWidth="1" style="401" min="4" max="6"/>
    <col width="7.77734375" customWidth="1" style="401" min="7" max="8"/>
    <col width="6.77734375" customWidth="1" style="401" min="9" max="9"/>
    <col width="8.77734375" customWidth="1" style="401" min="10" max="10"/>
    <col width="6.77734375" customWidth="1" style="401" min="11" max="11"/>
    <col width="8.77734375" customWidth="1" style="401" min="12" max="14"/>
    <col width="6.6640625" customWidth="1" style="401" min="15" max="15"/>
    <col width="8.77734375" customWidth="1" style="401" min="16" max="16"/>
    <col width="6.77734375" customWidth="1" style="401" min="17" max="17"/>
    <col width="8.77734375" customWidth="1" style="401" min="18" max="18"/>
    <col width="6.77734375" customWidth="1" style="401" min="19" max="22"/>
    <col width="8.77734375" customWidth="1" style="401" min="23" max="28"/>
    <col width="6.77734375" customWidth="1" style="401" min="29" max="31"/>
    <col width="8.77734375" customWidth="1" style="401" min="32" max="35"/>
    <col width="10.6640625" customWidth="1" style="401" min="36" max="36"/>
    <col width="8.77734375" customWidth="1" style="466" min="37" max="16384"/>
  </cols>
  <sheetData>
    <row r="1" ht="15" customFormat="1" customHeight="1" s="34">
      <c r="A1" s="411" t="inlineStr">
        <is>
          <t>ⅩⅡ. 보건 및 사회보장</t>
        </is>
      </c>
      <c r="B1" s="411" t="n"/>
      <c r="C1" s="411" t="n"/>
      <c r="D1" s="411" t="n"/>
      <c r="E1" s="411" t="n"/>
      <c r="F1" s="411" t="n"/>
      <c r="G1" s="411" t="n"/>
      <c r="H1" s="411" t="n"/>
      <c r="I1" s="411" t="n"/>
      <c r="J1" s="411" t="n"/>
      <c r="K1" s="411" t="n"/>
      <c r="L1" s="411" t="n"/>
      <c r="M1" s="411" t="n"/>
      <c r="N1" s="411" t="n"/>
      <c r="O1" s="411" t="n"/>
      <c r="P1" s="411" t="n"/>
      <c r="Q1" s="411" t="n"/>
      <c r="R1" s="411" t="n"/>
      <c r="S1" s="411" t="n"/>
      <c r="T1" s="411" t="n"/>
      <c r="U1" s="411" t="n"/>
      <c r="V1" s="411" t="n"/>
      <c r="W1" s="411" t="n"/>
      <c r="X1" s="411" t="n"/>
      <c r="Y1" s="411" t="n"/>
      <c r="Z1" s="411" t="n"/>
      <c r="AA1" s="411" t="n"/>
      <c r="AB1" s="411" t="n"/>
      <c r="AC1" s="411" t="n"/>
      <c r="AD1" s="411" t="n"/>
      <c r="AE1" s="411" t="n"/>
      <c r="AF1" s="411" t="n"/>
      <c r="AG1" s="411" t="n"/>
      <c r="AH1" s="411" t="n"/>
      <c r="AI1" s="411" t="n"/>
      <c r="AJ1" s="518" t="inlineStr">
        <is>
          <t>ⅩⅡ. Health and Social Security</t>
        </is>
      </c>
    </row>
    <row r="2" ht="15" customFormat="1" customHeight="1" s="34">
      <c r="A2" s="411" t="n"/>
      <c r="B2" s="411" t="n"/>
      <c r="C2" s="411" t="n"/>
      <c r="D2" s="411" t="n"/>
      <c r="E2" s="411" t="n"/>
      <c r="F2" s="411" t="n"/>
      <c r="G2" s="411" t="n"/>
      <c r="H2" s="411" t="n"/>
      <c r="I2" s="411" t="n"/>
      <c r="J2" s="411" t="n"/>
      <c r="K2" s="411" t="n"/>
      <c r="L2" s="411" t="n"/>
      <c r="M2" s="411" t="n"/>
      <c r="N2" s="411" t="n"/>
      <c r="O2" s="411" t="n"/>
      <c r="P2" s="411" t="n"/>
      <c r="Q2" s="411" t="n"/>
      <c r="R2" s="411" t="n"/>
      <c r="S2" s="411" t="n"/>
      <c r="T2" s="411" t="n"/>
      <c r="U2" s="411" t="n"/>
      <c r="V2" s="411" t="n"/>
      <c r="W2" s="411" t="n"/>
      <c r="X2" s="411" t="n"/>
      <c r="Y2" s="411" t="n"/>
      <c r="Z2" s="411" t="n"/>
      <c r="AA2" s="411" t="n"/>
      <c r="AB2" s="411" t="n"/>
      <c r="AC2" s="411" t="n"/>
      <c r="AD2" s="411" t="n"/>
      <c r="AE2" s="411" t="n"/>
      <c r="AF2" s="411" t="n"/>
      <c r="AG2" s="411" t="n"/>
      <c r="AH2" s="411" t="n"/>
      <c r="AI2" s="411" t="n"/>
      <c r="AJ2" s="518" t="n"/>
    </row>
    <row r="3" ht="24.95" customFormat="1" customHeight="1" s="466">
      <c r="A3" s="1871" t="inlineStr">
        <is>
          <t xml:space="preserve">37. 보호아동 발생 및 조치현황 </t>
        </is>
      </c>
    </row>
    <row r="4" ht="24.95" customFormat="1" customHeight="1" s="371">
      <c r="A4" s="1878" t="inlineStr">
        <is>
          <t>37. Status of Children Needing Protection and Results of Protective measures by City/Province</t>
        </is>
      </c>
    </row>
    <row r="5" ht="15" customFormat="1" customHeight="1" s="34" thickBot="1">
      <c r="A5" s="374" t="inlineStr">
        <is>
          <t>단위 : 건수, 명</t>
        </is>
      </c>
      <c r="B5" s="374" t="n"/>
      <c r="C5" s="375" t="n"/>
      <c r="D5" s="375" t="n"/>
      <c r="E5" s="375" t="n"/>
      <c r="F5" s="375" t="n"/>
      <c r="G5" s="375" t="n"/>
      <c r="H5" s="375" t="n"/>
      <c r="I5" s="375" t="n"/>
      <c r="J5" s="375" t="n"/>
      <c r="K5" s="375" t="n"/>
      <c r="L5" s="375" t="n"/>
      <c r="M5" s="375" t="n"/>
      <c r="N5" s="375" t="n"/>
      <c r="O5" s="375" t="n"/>
      <c r="P5" s="375" t="n"/>
      <c r="Q5" s="375" t="n"/>
      <c r="R5" s="375" t="n"/>
      <c r="S5" s="375" t="n"/>
      <c r="T5" s="375" t="n"/>
      <c r="U5" s="375" t="n"/>
      <c r="V5" s="375" t="n"/>
      <c r="W5" s="375" t="n"/>
      <c r="X5" s="375" t="n"/>
      <c r="Y5" s="375" t="n"/>
      <c r="Z5" s="375" t="n"/>
      <c r="AA5" s="375" t="n"/>
      <c r="AB5" s="375" t="n"/>
      <c r="AC5" s="375" t="n"/>
      <c r="AD5" s="375" t="n"/>
      <c r="AE5" s="375" t="n"/>
      <c r="AF5" s="375" t="n"/>
      <c r="AG5" s="375" t="n"/>
      <c r="AH5" s="375" t="n"/>
      <c r="AI5" s="411" t="n"/>
      <c r="AJ5" s="376" t="inlineStr">
        <is>
          <t>Unit : person</t>
        </is>
      </c>
    </row>
    <row r="6" ht="27.75" customFormat="1" customHeight="1" s="34">
      <c r="A6" s="2536" t="inlineStr">
        <is>
          <t>연별 &amp; 
읍면별</t>
        </is>
      </c>
      <c r="B6" s="1888" t="inlineStr">
        <is>
          <t>보호대상아동
발생수
Total</t>
        </is>
      </c>
      <c r="C6" s="1890" t="inlineStr">
        <is>
          <t>귀가 및
연고자 인도Returned to home or relatives</t>
        </is>
      </c>
      <c r="D6" s="1890" t="inlineStr">
        <is>
          <t>발생유형
Type of occurrence</t>
        </is>
      </c>
      <c r="E6" s="2207" t="n"/>
      <c r="F6" s="2207" t="n"/>
      <c r="G6" s="2207" t="n"/>
      <c r="H6" s="2207" t="n"/>
      <c r="I6" s="2207" t="n"/>
      <c r="J6" s="2207" t="n"/>
      <c r="K6" s="2211" t="n"/>
      <c r="L6" s="1890" t="inlineStr">
        <is>
          <t>발생유형
Type of occurrence</t>
        </is>
      </c>
      <c r="M6" s="2207" t="n"/>
      <c r="N6" s="2207" t="n"/>
      <c r="O6" s="2207" t="n"/>
      <c r="P6" s="2211" t="n"/>
      <c r="Q6" s="1890" t="inlineStr">
        <is>
          <t>장애여부 Disability</t>
        </is>
      </c>
      <c r="R6" s="2207" t="n"/>
      <c r="S6" s="2211" t="n"/>
      <c r="T6" s="1874" t="inlineStr">
        <is>
          <t>보호조치 현황 Interventions for child protection</t>
        </is>
      </c>
      <c r="U6" s="2207" t="n"/>
      <c r="V6" s="2207" t="n"/>
      <c r="W6" s="2207" t="n"/>
      <c r="X6" s="2537" t="inlineStr">
        <is>
          <t>보호조치 현황 Interventions for child protection</t>
        </is>
      </c>
      <c r="Y6" s="2207" t="n"/>
      <c r="Z6" s="2207" t="n"/>
      <c r="AA6" s="2207" t="n"/>
      <c r="AB6" s="2207" t="n"/>
      <c r="AC6" s="2207" t="n"/>
      <c r="AD6" s="2207" t="n"/>
      <c r="AE6" s="2207" t="n"/>
      <c r="AF6" s="2207" t="n"/>
      <c r="AG6" s="2207" t="n"/>
      <c r="AH6" s="2207" t="n"/>
      <c r="AI6" s="2208" t="n"/>
      <c r="AJ6" s="2538" t="inlineStr">
        <is>
          <t>Year &amp; Eup, 
Myeon</t>
        </is>
      </c>
    </row>
    <row r="7" ht="27" customFormat="1" customHeight="1" s="34">
      <c r="A7" s="2539" t="n"/>
      <c r="B7" s="2400" t="n"/>
      <c r="C7" s="2164" t="n"/>
      <c r="D7" s="1873" t="inlineStr">
        <is>
          <t>계
Total</t>
        </is>
      </c>
      <c r="E7" s="1873" t="inlineStr">
        <is>
          <t>남
Boys</t>
        </is>
      </c>
      <c r="F7" s="1873" t="inlineStr">
        <is>
          <t>여
Girls</t>
        </is>
      </c>
      <c r="G7" s="1873" t="inlineStr">
        <is>
          <t>유기
Abandoned children</t>
        </is>
      </c>
      <c r="H7" s="1873" t="inlineStr">
        <is>
          <t>미혼부모
·혼외자
Unmarried parents,
Out of wedlock</t>
        </is>
      </c>
      <c r="I7" s="1873" t="inlineStr">
        <is>
          <t>미아
Lost
children</t>
        </is>
      </c>
      <c r="J7" s="1873" t="inlineStr">
        <is>
          <t>비행
Delinquent
가출
Runaway children
부랑
others</t>
        </is>
      </c>
      <c r="K7" s="1873" t="inlineStr">
        <is>
          <t>학대
Abuse</t>
        </is>
      </c>
      <c r="L7" s="1873" t="inlineStr">
        <is>
          <t>부모빈곤
 Poverty
실직
Loss of job (parents)</t>
        </is>
      </c>
      <c r="M7" s="1873" t="inlineStr">
        <is>
          <t>부모
사망
Death of parents</t>
        </is>
      </c>
      <c r="N7" s="1873" t="inlineStr">
        <is>
          <t>부모
질병
Illness of
parents</t>
        </is>
      </c>
      <c r="O7" s="1873" t="inlineStr">
        <is>
          <t>부모교정
시설입소</t>
        </is>
      </c>
      <c r="P7" s="1873" t="inlineStr">
        <is>
          <t>부모
이혼 등Divorce etc. of parents</t>
        </is>
      </c>
      <c r="Q7" s="1873" t="inlineStr">
        <is>
          <t>계
Total</t>
        </is>
      </c>
      <c r="R7" s="1873" t="inlineStr">
        <is>
          <t>비장애
Not disabled</t>
        </is>
      </c>
      <c r="S7" s="1873" t="inlineStr">
        <is>
          <t>장 애 
Disabled</t>
        </is>
      </c>
      <c r="T7" s="1873" t="inlineStr">
        <is>
          <t>소계
Sub-total</t>
        </is>
      </c>
      <c r="U7" s="1879" t="inlineStr">
        <is>
          <t>시설입소 Institutional care</t>
        </is>
      </c>
      <c r="V7" s="2227" t="n"/>
      <c r="W7" s="2227" t="n"/>
      <c r="X7" s="1873" t="inlineStr">
        <is>
          <t>시설입소 Institutional care</t>
        </is>
      </c>
      <c r="Y7" s="2227" t="n"/>
      <c r="Z7" s="2227" t="n"/>
      <c r="AA7" s="2227" t="n"/>
      <c r="AB7" s="2228" t="n"/>
      <c r="AC7" s="1873" t="inlineStr">
        <is>
          <t>가 정 보 호  Home care</t>
        </is>
      </c>
      <c r="AD7" s="2227" t="n"/>
      <c r="AE7" s="2227" t="n"/>
      <c r="AF7" s="2227" t="n"/>
      <c r="AG7" s="2227" t="n"/>
      <c r="AH7" s="2227" t="n"/>
      <c r="AI7" s="2228" t="n"/>
      <c r="AJ7" s="2540" t="n"/>
    </row>
    <row r="8" ht="27" customFormat="1" customHeight="1" s="34">
      <c r="A8" s="2539" t="n"/>
      <c r="B8" s="2400" t="n"/>
      <c r="C8" s="2164" t="n"/>
      <c r="D8" s="2164" t="n"/>
      <c r="E8" s="2164" t="n"/>
      <c r="F8" s="2164" t="n"/>
      <c r="G8" s="2164" t="n"/>
      <c r="H8" s="2164" t="n"/>
      <c r="I8" s="2164" t="n"/>
      <c r="J8" s="2164" t="n"/>
      <c r="K8" s="2164" t="n"/>
      <c r="L8" s="2164" t="n"/>
      <c r="M8" s="2164" t="n"/>
      <c r="N8" s="2164" t="n"/>
      <c r="O8" s="2164" t="n"/>
      <c r="P8" s="2164" t="n"/>
      <c r="Q8" s="2164" t="n"/>
      <c r="R8" s="2164" t="n"/>
      <c r="S8" s="2164" t="n"/>
      <c r="T8" s="2164" t="n"/>
      <c r="U8" s="1873" t="inlineStr">
        <is>
          <t>남
Boys</t>
        </is>
      </c>
      <c r="V8" s="1873" t="inlineStr">
        <is>
          <t>여
Girls</t>
        </is>
      </c>
      <c r="W8" s="1873" t="inlineStr">
        <is>
          <t>양육시설
Child Rearing facilities</t>
        </is>
      </c>
      <c r="X8" s="1873" t="inlineStr">
        <is>
          <t>일시보호시설
Temporary care centers</t>
        </is>
      </c>
      <c r="Y8" s="1873" t="inlineStr">
        <is>
          <t>자립지원시설
Self indepenence assistance institutions</t>
        </is>
      </c>
      <c r="Z8" s="1873" t="inlineStr">
        <is>
          <t>보호치료시설
Children care treatment institutions</t>
        </is>
      </c>
      <c r="AA8" s="1873" t="inlineStr">
        <is>
          <t>공동생활가정
Group home</t>
        </is>
      </c>
      <c r="AB8" s="1873" t="inlineStr">
        <is>
          <t>기타
Others</t>
        </is>
      </c>
      <c r="AC8" s="1873" t="inlineStr">
        <is>
          <t>소 계
Sub-total</t>
        </is>
      </c>
      <c r="AD8" s="1873" t="inlineStr">
        <is>
          <t>남
Boys</t>
        </is>
      </c>
      <c r="AE8" s="1873" t="inlineStr">
        <is>
          <t>여
Girls</t>
        </is>
      </c>
      <c r="AF8" s="1873" t="inlineStr">
        <is>
          <t>소년소녀가정
Child-headed household</t>
        </is>
      </c>
      <c r="AG8" s="1873" t="inlineStr">
        <is>
          <t>입양
Adoption</t>
        </is>
      </c>
      <c r="AH8" s="1873" t="inlineStr">
        <is>
          <t>가정위탁
Foster home care</t>
        </is>
      </c>
      <c r="AI8" s="1882" t="inlineStr">
        <is>
          <t>입양전위탁
Foster care</t>
        </is>
      </c>
      <c r="AJ8" s="2540" t="n"/>
    </row>
    <row r="9" ht="42.75" customFormat="1" customHeight="1" s="34">
      <c r="A9" s="2541" t="n"/>
      <c r="B9" s="2233" t="n"/>
      <c r="C9" s="2166" t="n"/>
      <c r="D9" s="2166" t="n"/>
      <c r="E9" s="2166" t="n"/>
      <c r="F9" s="2166" t="n"/>
      <c r="G9" s="2166" t="n"/>
      <c r="H9" s="2166" t="n"/>
      <c r="I9" s="2166" t="n"/>
      <c r="J9" s="2166" t="n"/>
      <c r="K9" s="2166" t="n"/>
      <c r="L9" s="2166" t="n"/>
      <c r="M9" s="2166" t="n"/>
      <c r="N9" s="2166" t="n"/>
      <c r="O9" s="2166" t="n"/>
      <c r="P9" s="2166" t="n"/>
      <c r="Q9" s="2166" t="n"/>
      <c r="R9" s="2166" t="n"/>
      <c r="S9" s="2166" t="n"/>
      <c r="T9" s="2166" t="n"/>
      <c r="U9" s="2166" t="n"/>
      <c r="V9" s="2166" t="n"/>
      <c r="W9" s="2166" t="n"/>
      <c r="X9" s="2166" t="n"/>
      <c r="Y9" s="2166" t="n"/>
      <c r="Z9" s="2166" t="n"/>
      <c r="AA9" s="2166" t="n"/>
      <c r="AB9" s="2166" t="n"/>
      <c r="AC9" s="2166" t="n"/>
      <c r="AD9" s="2166" t="n"/>
      <c r="AE9" s="2166" t="n"/>
      <c r="AF9" s="2166" t="n"/>
      <c r="AG9" s="2166" t="n"/>
      <c r="AH9" s="2166" t="n"/>
      <c r="AI9" s="2236" t="n"/>
      <c r="AJ9" s="2542" t="n"/>
    </row>
    <row r="10" ht="25.5" customFormat="1" customHeight="1" s="411">
      <c r="A10" s="555" t="n">
        <v>2020</v>
      </c>
      <c r="B10" s="2543" t="n">
        <v>0</v>
      </c>
      <c r="C10" s="2543" t="n">
        <v>0</v>
      </c>
      <c r="D10" s="2543" t="n">
        <v>0</v>
      </c>
      <c r="E10" s="2543" t="n">
        <v>0</v>
      </c>
      <c r="F10" s="2543" t="n">
        <v>0</v>
      </c>
      <c r="G10" s="2543" t="n">
        <v>0</v>
      </c>
      <c r="H10" s="2543" t="n">
        <v>0</v>
      </c>
      <c r="I10" s="2543" t="n">
        <v>0</v>
      </c>
      <c r="J10" s="2543" t="n">
        <v>0</v>
      </c>
      <c r="K10" s="2543" t="n">
        <v>0</v>
      </c>
      <c r="L10" s="2543" t="n">
        <v>0</v>
      </c>
      <c r="M10" s="2543" t="n">
        <v>0</v>
      </c>
      <c r="N10" s="2543" t="n">
        <v>0</v>
      </c>
      <c r="O10" s="2543" t="n"/>
      <c r="P10" s="2543" t="n">
        <v>0</v>
      </c>
      <c r="Q10" s="2543" t="n">
        <v>0</v>
      </c>
      <c r="R10" s="2543" t="n">
        <v>0</v>
      </c>
      <c r="S10" s="2543" t="n">
        <v>0</v>
      </c>
      <c r="T10" s="2543" t="n">
        <v>0</v>
      </c>
      <c r="U10" s="2543" t="n">
        <v>0</v>
      </c>
      <c r="V10" s="2543" t="n">
        <v>0</v>
      </c>
      <c r="W10" s="2543" t="n">
        <v>0</v>
      </c>
      <c r="X10" s="2543" t="n">
        <v>0</v>
      </c>
      <c r="Y10" s="2543" t="n"/>
      <c r="Z10" s="2543" t="n"/>
      <c r="AA10" s="2543" t="n">
        <v>0</v>
      </c>
      <c r="AB10" s="2543" t="n"/>
      <c r="AC10" s="2543" t="n">
        <v>0</v>
      </c>
      <c r="AD10" s="2543" t="n">
        <v>0</v>
      </c>
      <c r="AE10" s="2543" t="n">
        <v>0</v>
      </c>
      <c r="AF10" s="2543" t="n">
        <v>0</v>
      </c>
      <c r="AG10" s="2543" t="n">
        <v>0</v>
      </c>
      <c r="AH10" s="2543" t="n">
        <v>0</v>
      </c>
      <c r="AI10" s="2544" t="n">
        <v>0</v>
      </c>
      <c r="AJ10" s="556" t="n">
        <v>2020</v>
      </c>
    </row>
    <row r="11" ht="25.5" customFormat="1" customHeight="1" s="34">
      <c r="A11" s="555" t="n">
        <v>2021</v>
      </c>
      <c r="B11" s="2543" t="n">
        <v>3</v>
      </c>
      <c r="C11" s="2543" t="n">
        <v>3</v>
      </c>
      <c r="D11" s="2543" t="n">
        <v>0</v>
      </c>
      <c r="E11" s="2543" t="n">
        <v>0</v>
      </c>
      <c r="F11" s="2543" t="n">
        <v>0</v>
      </c>
      <c r="G11" s="2543" t="n">
        <v>0</v>
      </c>
      <c r="H11" s="2543" t="n">
        <v>0</v>
      </c>
      <c r="I11" s="2543" t="n">
        <v>0</v>
      </c>
      <c r="J11" s="2543" t="n">
        <v>0</v>
      </c>
      <c r="K11" s="2543" t="n">
        <v>0</v>
      </c>
      <c r="L11" s="2543" t="n">
        <v>0</v>
      </c>
      <c r="M11" s="2543" t="n">
        <v>0</v>
      </c>
      <c r="N11" s="2543" t="n">
        <v>0</v>
      </c>
      <c r="O11" s="2543" t="n">
        <v>0</v>
      </c>
      <c r="P11" s="2543" t="n">
        <v>0</v>
      </c>
      <c r="Q11" s="2543" t="n">
        <v>0</v>
      </c>
      <c r="R11" s="2543" t="n">
        <v>0</v>
      </c>
      <c r="S11" s="2543" t="n">
        <v>0</v>
      </c>
      <c r="T11" s="2543" t="n">
        <v>0</v>
      </c>
      <c r="U11" s="2543" t="n">
        <v>0</v>
      </c>
      <c r="V11" s="2543" t="n">
        <v>0</v>
      </c>
      <c r="W11" s="2543" t="n">
        <v>0</v>
      </c>
      <c r="X11" s="2543" t="n">
        <v>0</v>
      </c>
      <c r="Y11" s="2543" t="n">
        <v>0</v>
      </c>
      <c r="Z11" s="2543" t="n">
        <v>0</v>
      </c>
      <c r="AA11" s="2543" t="n">
        <v>0</v>
      </c>
      <c r="AB11" s="2543" t="n">
        <v>0</v>
      </c>
      <c r="AC11" s="2543" t="n">
        <v>0</v>
      </c>
      <c r="AD11" s="2543" t="n">
        <v>0</v>
      </c>
      <c r="AE11" s="2543" t="n">
        <v>0</v>
      </c>
      <c r="AF11" s="2543" t="n">
        <v>0</v>
      </c>
      <c r="AG11" s="2543" t="n">
        <v>0</v>
      </c>
      <c r="AH11" s="2543" t="n">
        <v>0</v>
      </c>
      <c r="AI11" s="2544" t="n">
        <v>0</v>
      </c>
      <c r="AJ11" s="556" t="n">
        <v>2021</v>
      </c>
    </row>
    <row r="12" ht="25.5" customFormat="1" customHeight="1" s="34">
      <c r="A12" s="555" t="n">
        <v>2022</v>
      </c>
      <c r="B12" s="2543" t="n">
        <v>1</v>
      </c>
      <c r="C12" s="2543" t="n">
        <v>0</v>
      </c>
      <c r="D12" s="2543" t="n">
        <v>1</v>
      </c>
      <c r="E12" s="2543" t="n">
        <v>0</v>
      </c>
      <c r="F12" s="2543" t="n">
        <v>1</v>
      </c>
      <c r="G12" s="2543" t="n">
        <v>0</v>
      </c>
      <c r="H12" s="2543" t="n">
        <v>0</v>
      </c>
      <c r="I12" s="2543" t="n">
        <v>0</v>
      </c>
      <c r="J12" s="2543" t="n">
        <v>0</v>
      </c>
      <c r="K12" s="2543" t="n">
        <v>0</v>
      </c>
      <c r="L12" s="2543" t="n">
        <v>0</v>
      </c>
      <c r="M12" s="2543" t="n">
        <v>0</v>
      </c>
      <c r="N12" s="2543" t="n">
        <v>0</v>
      </c>
      <c r="O12" s="2543" t="n">
        <v>0</v>
      </c>
      <c r="P12" s="2543" t="n">
        <v>1</v>
      </c>
      <c r="Q12" s="2543" t="n">
        <v>1</v>
      </c>
      <c r="R12" s="2543" t="n">
        <v>0</v>
      </c>
      <c r="S12" s="2543" t="n">
        <v>1</v>
      </c>
      <c r="T12" s="2543" t="n">
        <v>1</v>
      </c>
      <c r="U12" s="2543" t="n">
        <v>0</v>
      </c>
      <c r="V12" s="2543" t="n">
        <v>1</v>
      </c>
      <c r="W12" s="2543" t="n">
        <v>1</v>
      </c>
      <c r="X12" s="2543" t="n">
        <v>0</v>
      </c>
      <c r="Y12" s="2543" t="n">
        <v>0</v>
      </c>
      <c r="Z12" s="2543" t="n">
        <v>0</v>
      </c>
      <c r="AA12" s="2543" t="n">
        <v>0</v>
      </c>
      <c r="AB12" s="2543" t="n">
        <v>0</v>
      </c>
      <c r="AC12" s="2543" t="n">
        <v>0</v>
      </c>
      <c r="AD12" s="2543" t="n">
        <v>0</v>
      </c>
      <c r="AE12" s="2543" t="n">
        <v>0</v>
      </c>
      <c r="AF12" s="2543" t="n">
        <v>0</v>
      </c>
      <c r="AG12" s="2543" t="n">
        <v>0</v>
      </c>
      <c r="AH12" s="2543" t="n">
        <v>0</v>
      </c>
      <c r="AI12" s="2544" t="n">
        <v>0</v>
      </c>
      <c r="AJ12" s="556" t="n">
        <v>2022</v>
      </c>
    </row>
    <row r="13" ht="25.5" customFormat="1" customHeight="1" s="34">
      <c r="A13" s="555" t="n">
        <v>2022</v>
      </c>
      <c r="B13" s="2543" t="n">
        <v>4</v>
      </c>
      <c r="C13" s="2543" t="n">
        <v>4</v>
      </c>
      <c r="D13" s="2543" t="n">
        <v>4</v>
      </c>
      <c r="E13" s="2543" t="n">
        <v>3</v>
      </c>
      <c r="F13" s="2543" t="n">
        <v>1</v>
      </c>
      <c r="G13" s="2543" t="n">
        <v>0</v>
      </c>
      <c r="H13" s="2543" t="n">
        <v>0</v>
      </c>
      <c r="I13" s="2543" t="n">
        <v>0</v>
      </c>
      <c r="J13" s="2543" t="n">
        <v>0</v>
      </c>
      <c r="K13" s="2543" t="n">
        <v>4</v>
      </c>
      <c r="L13" s="2543" t="n">
        <v>0</v>
      </c>
      <c r="M13" s="2543" t="n">
        <v>0</v>
      </c>
      <c r="N13" s="2543" t="n">
        <v>0</v>
      </c>
      <c r="O13" s="2543" t="n">
        <v>0</v>
      </c>
      <c r="P13" s="2543" t="n">
        <v>0</v>
      </c>
      <c r="Q13" s="2543" t="n">
        <v>4</v>
      </c>
      <c r="R13" s="2543" t="n">
        <v>4</v>
      </c>
      <c r="S13" s="2543" t="n">
        <v>0</v>
      </c>
      <c r="T13" s="2543" t="n">
        <v>4</v>
      </c>
      <c r="U13" s="2543" t="n">
        <v>3</v>
      </c>
      <c r="V13" s="2543" t="n">
        <v>1</v>
      </c>
      <c r="W13" s="2543" t="n">
        <v>4</v>
      </c>
      <c r="X13" s="2543" t="n">
        <v>0</v>
      </c>
      <c r="Y13" s="2543" t="n">
        <v>0</v>
      </c>
      <c r="Z13" s="2543" t="n">
        <v>0</v>
      </c>
      <c r="AA13" s="2543" t="n">
        <v>0</v>
      </c>
      <c r="AB13" s="2543" t="n">
        <v>0</v>
      </c>
      <c r="AC13" s="2543" t="n">
        <v>0</v>
      </c>
      <c r="AD13" s="2543" t="n">
        <v>0</v>
      </c>
      <c r="AE13" s="2543" t="n">
        <v>0</v>
      </c>
      <c r="AF13" s="2543" t="n">
        <v>0</v>
      </c>
      <c r="AG13" s="2543" t="n">
        <v>0</v>
      </c>
      <c r="AH13" s="2543" t="n">
        <v>0</v>
      </c>
      <c r="AI13" s="2544" t="n">
        <v>0</v>
      </c>
      <c r="AJ13" s="556" t="n">
        <v>2022</v>
      </c>
    </row>
    <row r="14" ht="25.5" customFormat="1" customHeight="1" s="5">
      <c r="A14" s="557" t="n">
        <v>2023</v>
      </c>
      <c r="B14" s="2545">
        <f>SUM(B16:B23)</f>
        <v/>
      </c>
      <c r="C14" s="2545">
        <f>SUM(C16:C23)</f>
        <v/>
      </c>
      <c r="D14" s="2545">
        <f>SUM(D16:D23)</f>
        <v/>
      </c>
      <c r="E14" s="2545">
        <f>SUM(E16:E23)</f>
        <v/>
      </c>
      <c r="F14" s="2545">
        <f>SUM(F16:F23)</f>
        <v/>
      </c>
      <c r="G14" s="2545">
        <f>SUM(G16:G23)</f>
        <v/>
      </c>
      <c r="H14" s="2545">
        <f>SUM(H16:H23)</f>
        <v/>
      </c>
      <c r="I14" s="2545">
        <f>SUM(I16:I23)</f>
        <v/>
      </c>
      <c r="J14" s="2545">
        <f>SUM(J16:J23)</f>
        <v/>
      </c>
      <c r="K14" s="2545">
        <f>SUM(K16:K23)</f>
        <v/>
      </c>
      <c r="L14" s="2545">
        <f>SUM(L16:L23)</f>
        <v/>
      </c>
      <c r="M14" s="2545">
        <f>SUM(M16:M23)</f>
        <v/>
      </c>
      <c r="N14" s="2545">
        <f>SUM(N16:N23)</f>
        <v/>
      </c>
      <c r="O14" s="2545" t="n"/>
      <c r="P14" s="2545">
        <f>SUM(P16:P23)</f>
        <v/>
      </c>
      <c r="Q14" s="2545">
        <f>SUM(Q16:Q23)</f>
        <v/>
      </c>
      <c r="R14" s="2545">
        <f>SUM(R16:R23)</f>
        <v/>
      </c>
      <c r="S14" s="2545">
        <f>SUM(S16:S23)</f>
        <v/>
      </c>
      <c r="T14" s="2545" t="n">
        <v>1</v>
      </c>
      <c r="U14" s="2545">
        <f>SUM(U16:U23)</f>
        <v/>
      </c>
      <c r="V14" s="2545" t="n">
        <v>1</v>
      </c>
      <c r="W14" s="2545" t="n">
        <v>1</v>
      </c>
      <c r="X14" s="2545">
        <f>SUM(X16:X23)</f>
        <v/>
      </c>
      <c r="Y14" s="2545">
        <f>SUM(Y16:Y23)</f>
        <v/>
      </c>
      <c r="Z14" s="2545">
        <f>SUM(Z16:Z23)</f>
        <v/>
      </c>
      <c r="AA14" s="2545">
        <f>SUM(AA16:AA23)</f>
        <v/>
      </c>
      <c r="AB14" s="2545">
        <f>SUM(AB16:AB23)</f>
        <v/>
      </c>
      <c r="AC14" s="2545">
        <f>SUM(AC16:AC23)</f>
        <v/>
      </c>
      <c r="AD14" s="2545">
        <f>SUM(AD16:AD23)</f>
        <v/>
      </c>
      <c r="AE14" s="2545">
        <f>SUM(AE16:AE23)</f>
        <v/>
      </c>
      <c r="AF14" s="2545">
        <f>SUM(AF16:AF23)</f>
        <v/>
      </c>
      <c r="AG14" s="2545">
        <f>SUM(AG16:AG23)</f>
        <v/>
      </c>
      <c r="AH14" s="2545">
        <f>SUM(AH16:AH23)</f>
        <v/>
      </c>
      <c r="AI14" s="2546">
        <f>SUM(AI16:AI23)</f>
        <v/>
      </c>
      <c r="AJ14" s="558" t="n">
        <v>2023</v>
      </c>
    </row>
    <row r="15" ht="25.5" customFormat="1" customHeight="1" s="34">
      <c r="A15" s="2547" t="n"/>
      <c r="B15" s="412" t="n"/>
      <c r="C15" s="412" t="n"/>
      <c r="D15" s="413" t="n"/>
      <c r="E15" s="413" t="n"/>
      <c r="F15" s="413" t="n"/>
      <c r="G15" s="413" t="n"/>
      <c r="H15" s="413" t="n"/>
      <c r="I15" s="413" t="n"/>
      <c r="J15" s="413" t="n"/>
      <c r="K15" s="413" t="n"/>
      <c r="L15" s="413" t="n"/>
      <c r="M15" s="413" t="n"/>
      <c r="N15" s="413" t="n"/>
      <c r="O15" s="413" t="n"/>
      <c r="P15" s="413" t="n"/>
      <c r="Q15" s="1872" t="n"/>
      <c r="S15" s="1872" t="n"/>
      <c r="U15" s="1872" t="n"/>
      <c r="X15" s="413" t="n"/>
      <c r="Y15" s="413" t="n"/>
      <c r="Z15" s="413" t="n"/>
      <c r="AA15" s="413" t="n"/>
      <c r="AB15" s="413" t="n"/>
      <c r="AC15" s="413" t="n"/>
      <c r="AD15" s="1872" t="n"/>
      <c r="AF15" s="1895" t="n"/>
      <c r="AI15" s="2060" t="n"/>
      <c r="AJ15" s="2548" t="n"/>
    </row>
    <row r="16" ht="25.5" customFormat="1" customHeight="1" s="34">
      <c r="A16" s="2547" t="inlineStr">
        <is>
          <t>대가야읍</t>
        </is>
      </c>
      <c r="B16" s="2543" t="n">
        <v>0</v>
      </c>
      <c r="C16" s="2543" t="n">
        <v>0</v>
      </c>
      <c r="D16" s="2549" t="n"/>
      <c r="E16" s="2549" t="n"/>
      <c r="F16" s="2549" t="n"/>
      <c r="G16" s="2549" t="n"/>
      <c r="H16" s="2549" t="n"/>
      <c r="I16" s="2549" t="n"/>
      <c r="J16" s="2549" t="n"/>
      <c r="K16" s="2549" t="n"/>
      <c r="L16" s="2549" t="n"/>
      <c r="M16" s="2549" t="n"/>
      <c r="N16" s="2549" t="n"/>
      <c r="O16" s="2549" t="n"/>
      <c r="P16" s="2549" t="n"/>
      <c r="Q16" s="2549" t="n"/>
      <c r="R16" s="2549" t="n"/>
      <c r="S16" s="2549" t="n"/>
      <c r="T16" s="2549" t="n"/>
      <c r="U16" s="2549" t="n"/>
      <c r="V16" s="2549" t="n"/>
      <c r="W16" s="2549" t="n"/>
      <c r="X16" s="2549" t="n"/>
      <c r="Y16" s="2549" t="n"/>
      <c r="Z16" s="2549" t="n"/>
      <c r="AA16" s="2549" t="n"/>
      <c r="AB16" s="2549" t="n"/>
      <c r="AC16" s="2549" t="n"/>
      <c r="AD16" s="2549" t="n"/>
      <c r="AE16" s="2549" t="n"/>
      <c r="AF16" s="2549" t="n"/>
      <c r="AG16" s="2549" t="n"/>
      <c r="AH16" s="2549" t="n"/>
      <c r="AI16" s="2549" t="n"/>
      <c r="AJ16" s="2550" t="inlineStr">
        <is>
          <t>Daegaya-eup</t>
        </is>
      </c>
    </row>
    <row r="17" ht="25.5" customFormat="1" customHeight="1" s="34">
      <c r="A17" s="2547" t="inlineStr">
        <is>
          <t>덕곡면</t>
        </is>
      </c>
      <c r="B17" s="2543" t="n">
        <v>0</v>
      </c>
      <c r="C17" s="2543" t="n">
        <v>0</v>
      </c>
      <c r="D17" s="2549" t="n"/>
      <c r="E17" s="2549" t="n"/>
      <c r="F17" s="2549" t="n"/>
      <c r="G17" s="2549" t="n"/>
      <c r="H17" s="2549" t="n"/>
      <c r="I17" s="2549" t="n"/>
      <c r="J17" s="2549" t="n"/>
      <c r="K17" s="2549" t="n"/>
      <c r="L17" s="2549" t="n"/>
      <c r="M17" s="2549" t="n"/>
      <c r="N17" s="2549" t="n"/>
      <c r="O17" s="2549" t="n"/>
      <c r="P17" s="2549" t="n"/>
      <c r="Q17" s="2549" t="n"/>
      <c r="R17" s="2549" t="n"/>
      <c r="S17" s="2549" t="n"/>
      <c r="T17" s="2549" t="n"/>
      <c r="U17" s="2549" t="n"/>
      <c r="V17" s="2549" t="n"/>
      <c r="W17" s="2549" t="n"/>
      <c r="X17" s="2549" t="n"/>
      <c r="Y17" s="2549" t="n"/>
      <c r="Z17" s="2549" t="n"/>
      <c r="AA17" s="2549" t="n"/>
      <c r="AB17" s="2549" t="n"/>
      <c r="AC17" s="2549" t="n"/>
      <c r="AD17" s="2549" t="n"/>
      <c r="AE17" s="2549" t="n"/>
      <c r="AF17" s="2549" t="n"/>
      <c r="AG17" s="2549" t="n"/>
      <c r="AH17" s="2549" t="n"/>
      <c r="AI17" s="2549" t="n"/>
      <c r="AJ17" s="2550" t="inlineStr">
        <is>
          <t>Deokgok-myeon</t>
        </is>
      </c>
    </row>
    <row r="18" ht="25.5" customFormat="1" customHeight="1" s="34">
      <c r="A18" s="2547" t="inlineStr">
        <is>
          <t>운수면</t>
        </is>
      </c>
      <c r="B18" s="2543" t="n">
        <v>0</v>
      </c>
      <c r="C18" s="2543" t="n">
        <v>0</v>
      </c>
      <c r="D18" s="2549" t="n"/>
      <c r="E18" s="2549" t="n"/>
      <c r="F18" s="2549" t="n"/>
      <c r="G18" s="2549" t="n"/>
      <c r="H18" s="2549" t="n"/>
      <c r="I18" s="2549" t="n"/>
      <c r="J18" s="2549" t="n"/>
      <c r="K18" s="2549" t="n"/>
      <c r="L18" s="2549" t="n"/>
      <c r="M18" s="2549" t="n"/>
      <c r="N18" s="2549" t="n"/>
      <c r="O18" s="2549" t="n"/>
      <c r="P18" s="2549" t="n"/>
      <c r="Q18" s="2549" t="n"/>
      <c r="R18" s="2549" t="n"/>
      <c r="S18" s="2549" t="n"/>
      <c r="T18" s="2549" t="n"/>
      <c r="U18" s="2549" t="n"/>
      <c r="V18" s="2549" t="n"/>
      <c r="W18" s="2549" t="n"/>
      <c r="X18" s="2549" t="n"/>
      <c r="Y18" s="2549" t="n"/>
      <c r="Z18" s="2549" t="n"/>
      <c r="AA18" s="2549" t="n"/>
      <c r="AB18" s="2549" t="n"/>
      <c r="AC18" s="2549" t="n"/>
      <c r="AD18" s="2549" t="n"/>
      <c r="AE18" s="2549" t="n"/>
      <c r="AF18" s="2549" t="n"/>
      <c r="AG18" s="2549" t="n"/>
      <c r="AH18" s="2549" t="n"/>
      <c r="AI18" s="2549" t="n"/>
      <c r="AJ18" s="2550" t="inlineStr">
        <is>
          <t>Unsu-myeon</t>
        </is>
      </c>
    </row>
    <row r="19" ht="25.5" customFormat="1" customHeight="1" s="34">
      <c r="A19" s="2547" t="inlineStr">
        <is>
          <t>성산면</t>
        </is>
      </c>
      <c r="B19" s="2543" t="n">
        <v>0</v>
      </c>
      <c r="C19" s="2543" t="n">
        <v>0</v>
      </c>
      <c r="D19" s="2549" t="n"/>
      <c r="E19" s="2549" t="n"/>
      <c r="F19" s="2549" t="n"/>
      <c r="G19" s="2549" t="n"/>
      <c r="H19" s="2549" t="n"/>
      <c r="I19" s="2549" t="n"/>
      <c r="J19" s="2549" t="n"/>
      <c r="K19" s="2549" t="n"/>
      <c r="L19" s="2549" t="n"/>
      <c r="M19" s="2549" t="n"/>
      <c r="N19" s="2549" t="n"/>
      <c r="O19" s="2549" t="n"/>
      <c r="P19" s="2549" t="n"/>
      <c r="Q19" s="2549" t="n"/>
      <c r="R19" s="2549" t="n"/>
      <c r="S19" s="2549" t="n"/>
      <c r="T19" s="2549" t="n"/>
      <c r="U19" s="2549" t="n"/>
      <c r="V19" s="2549" t="n"/>
      <c r="W19" s="2549" t="n"/>
      <c r="X19" s="2549" t="n"/>
      <c r="Y19" s="2549" t="n"/>
      <c r="Z19" s="2549" t="n"/>
      <c r="AA19" s="2549" t="n"/>
      <c r="AB19" s="2549" t="n"/>
      <c r="AC19" s="2549" t="n"/>
      <c r="AD19" s="2549" t="n"/>
      <c r="AE19" s="2549" t="n"/>
      <c r="AF19" s="2549" t="n"/>
      <c r="AG19" s="2549" t="n"/>
      <c r="AH19" s="2549" t="n"/>
      <c r="AI19" s="2549" t="n"/>
      <c r="AJ19" s="2550" t="inlineStr">
        <is>
          <t>Seongsan-myeon</t>
        </is>
      </c>
    </row>
    <row r="20" ht="25.5" customFormat="1" customHeight="1" s="411">
      <c r="A20" s="2547" t="inlineStr">
        <is>
          <t>다산면</t>
        </is>
      </c>
      <c r="B20" s="2543" t="n">
        <v>0</v>
      </c>
      <c r="C20" s="2543" t="n">
        <v>0</v>
      </c>
      <c r="D20" s="2549" t="n"/>
      <c r="E20" s="2549" t="n"/>
      <c r="F20" s="2549" t="n"/>
      <c r="G20" s="2549" t="n"/>
      <c r="H20" s="2549" t="n"/>
      <c r="I20" s="2549" t="n"/>
      <c r="J20" s="2549" t="n"/>
      <c r="K20" s="2549" t="n"/>
      <c r="L20" s="2549" t="n"/>
      <c r="M20" s="2549" t="n"/>
      <c r="N20" s="2549" t="n"/>
      <c r="O20" s="2549" t="n"/>
      <c r="P20" s="2549" t="n"/>
      <c r="Q20" s="2549" t="n"/>
      <c r="R20" s="2549" t="n"/>
      <c r="S20" s="2549" t="n"/>
      <c r="T20" s="2549" t="n"/>
      <c r="U20" s="2549" t="n"/>
      <c r="V20" s="2549" t="n"/>
      <c r="W20" s="2549" t="n"/>
      <c r="X20" s="2549" t="n"/>
      <c r="Y20" s="2549" t="n"/>
      <c r="Z20" s="2549" t="n"/>
      <c r="AA20" s="2549" t="n"/>
      <c r="AB20" s="2549" t="n"/>
      <c r="AC20" s="2549" t="n"/>
      <c r="AD20" s="2549" t="n"/>
      <c r="AE20" s="2549" t="n"/>
      <c r="AF20" s="2549" t="n"/>
      <c r="AG20" s="2549" t="n"/>
      <c r="AH20" s="2549" t="n"/>
      <c r="AI20" s="2549" t="n"/>
      <c r="AJ20" s="2550" t="inlineStr">
        <is>
          <t>Dasan-myeon</t>
        </is>
      </c>
    </row>
    <row r="21" ht="25.5" customFormat="1" customHeight="1" s="34">
      <c r="A21" s="2547" t="inlineStr">
        <is>
          <t>개진면</t>
        </is>
      </c>
      <c r="B21" s="2543" t="n">
        <v>0</v>
      </c>
      <c r="C21" s="2543" t="n">
        <v>0</v>
      </c>
      <c r="D21" s="2549" t="n"/>
      <c r="E21" s="2549" t="n"/>
      <c r="F21" s="2549" t="n"/>
      <c r="G21" s="2549" t="n"/>
      <c r="H21" s="2549" t="n"/>
      <c r="I21" s="2549" t="n"/>
      <c r="J21" s="2549" t="n"/>
      <c r="K21" s="2549" t="n"/>
      <c r="L21" s="2549" t="n"/>
      <c r="M21" s="2549" t="n"/>
      <c r="N21" s="2549" t="n"/>
      <c r="O21" s="2549" t="n"/>
      <c r="P21" s="2549" t="n"/>
      <c r="Q21" s="2549" t="n"/>
      <c r="R21" s="2549" t="n"/>
      <c r="S21" s="2549" t="n"/>
      <c r="T21" s="2549" t="n"/>
      <c r="U21" s="2549" t="n"/>
      <c r="V21" s="2549" t="n"/>
      <c r="W21" s="2549" t="n"/>
      <c r="X21" s="2549" t="n"/>
      <c r="Y21" s="2549" t="n"/>
      <c r="Z21" s="2549" t="n"/>
      <c r="AA21" s="2549" t="n"/>
      <c r="AB21" s="2549" t="n"/>
      <c r="AC21" s="2549" t="n"/>
      <c r="AD21" s="2549" t="n"/>
      <c r="AE21" s="2549" t="n"/>
      <c r="AF21" s="2549" t="n"/>
      <c r="AG21" s="2549" t="n"/>
      <c r="AH21" s="2549" t="n"/>
      <c r="AI21" s="2549" t="n"/>
      <c r="AJ21" s="2550" t="inlineStr">
        <is>
          <t>Gaejin-myeon</t>
        </is>
      </c>
    </row>
    <row r="22" ht="25.5" customFormat="1" customHeight="1" s="34">
      <c r="A22" s="2547" t="inlineStr">
        <is>
          <t>우곡면</t>
        </is>
      </c>
      <c r="B22" s="2543" t="n">
        <v>0</v>
      </c>
      <c r="C22" s="2543" t="n">
        <v>0</v>
      </c>
      <c r="D22" s="2549" t="n"/>
      <c r="E22" s="2549" t="n"/>
      <c r="F22" s="2549" t="n"/>
      <c r="G22" s="2549" t="n"/>
      <c r="H22" s="2549" t="n"/>
      <c r="I22" s="2549" t="n"/>
      <c r="J22" s="2549" t="n"/>
      <c r="K22" s="2549" t="n"/>
      <c r="L22" s="2549" t="n"/>
      <c r="M22" s="2549" t="n"/>
      <c r="N22" s="2549" t="n"/>
      <c r="O22" s="2549" t="n"/>
      <c r="P22" s="2549" t="n"/>
      <c r="Q22" s="2549" t="n"/>
      <c r="R22" s="2549" t="n"/>
      <c r="S22" s="2549" t="n"/>
      <c r="T22" s="2549" t="n"/>
      <c r="U22" s="2549" t="n"/>
      <c r="V22" s="2549" t="n"/>
      <c r="W22" s="2549" t="n"/>
      <c r="X22" s="2549" t="n"/>
      <c r="Y22" s="2549" t="n"/>
      <c r="Z22" s="2549" t="n"/>
      <c r="AA22" s="2549" t="n"/>
      <c r="AB22" s="2549" t="n"/>
      <c r="AC22" s="2549" t="n"/>
      <c r="AD22" s="2549" t="n"/>
      <c r="AE22" s="2549" t="n"/>
      <c r="AF22" s="2549" t="n"/>
      <c r="AG22" s="2549" t="n"/>
      <c r="AH22" s="2549" t="n"/>
      <c r="AI22" s="2549" t="n"/>
      <c r="AJ22" s="2550" t="inlineStr">
        <is>
          <t>Ugok-myeon</t>
        </is>
      </c>
    </row>
    <row r="23" ht="25.5" customFormat="1" customHeight="1" s="34" thickBot="1">
      <c r="A23" s="2551" t="inlineStr">
        <is>
          <t>쌍림면</t>
        </is>
      </c>
      <c r="B23" s="2552" t="n">
        <v>0</v>
      </c>
      <c r="C23" s="2552" t="n">
        <v>0</v>
      </c>
      <c r="D23" s="2553" t="n"/>
      <c r="E23" s="2553" t="n"/>
      <c r="F23" s="2553" t="n"/>
      <c r="G23" s="2553" t="n"/>
      <c r="H23" s="2553" t="n"/>
      <c r="I23" s="2553" t="n"/>
      <c r="J23" s="2553" t="n"/>
      <c r="K23" s="2553" t="n"/>
      <c r="L23" s="2553" t="n"/>
      <c r="M23" s="2553" t="n"/>
      <c r="N23" s="2553" t="n"/>
      <c r="O23" s="2553" t="n"/>
      <c r="P23" s="2553" t="n"/>
      <c r="Q23" s="2553" t="n"/>
      <c r="R23" s="2553" t="n"/>
      <c r="S23" s="2553" t="n"/>
      <c r="T23" s="2553" t="n"/>
      <c r="U23" s="2553" t="n"/>
      <c r="V23" s="2553" t="n"/>
      <c r="W23" s="2553" t="n"/>
      <c r="X23" s="2553" t="n"/>
      <c r="Y23" s="2553" t="n"/>
      <c r="Z23" s="2553" t="n"/>
      <c r="AA23" s="2553" t="n"/>
      <c r="AB23" s="2553" t="n"/>
      <c r="AC23" s="2553" t="n"/>
      <c r="AD23" s="2553" t="n"/>
      <c r="AE23" s="2553" t="n"/>
      <c r="AF23" s="2553" t="n"/>
      <c r="AG23" s="2553" t="n"/>
      <c r="AH23" s="2553" t="n"/>
      <c r="AI23" s="2553" t="n"/>
      <c r="AJ23" s="2554" t="inlineStr">
        <is>
          <t>Ssangnim-myeon</t>
        </is>
      </c>
    </row>
    <row r="24" ht="45" customFormat="1" customHeight="1" s="34">
      <c r="A24" s="1886" t="inlineStr">
        <is>
          <t xml:space="preserve"> 자료 : 가족행복과, 2013년 부터 제목 변경 (보호내용 → 조치현황)
「보건복지통계연보」(요보호아동현황보고) 보건복지부 아동복지과
  주 : 2018년 자료부터 서식 변경, 2021년 부모교정시설입소 추가, 자립지원시설, 보호치료시설 추가, 장애아동시설 삭제</t>
        </is>
      </c>
      <c r="B24" s="2067" t="n"/>
      <c r="C24" s="2067" t="n"/>
      <c r="D24" s="2067" t="n"/>
      <c r="E24" s="2067" t="n"/>
      <c r="F24" s="2067" t="n"/>
      <c r="G24" s="2067" t="n"/>
      <c r="H24" s="2067" t="n"/>
      <c r="I24" s="2067" t="n"/>
      <c r="J24" s="2067" t="n"/>
      <c r="K24" s="540" t="n"/>
      <c r="L24" s="377" t="n"/>
      <c r="M24" s="377" t="n"/>
      <c r="N24" s="377" t="n"/>
      <c r="O24" s="377" t="n"/>
      <c r="P24" s="377" t="n"/>
      <c r="Q24" s="377" t="n"/>
      <c r="R24" s="377" t="n"/>
      <c r="S24" s="377" t="n"/>
      <c r="T24" s="377" t="n"/>
      <c r="U24" s="377" t="n"/>
      <c r="V24" s="377" t="n"/>
      <c r="W24" s="377" t="n"/>
      <c r="X24" s="377" t="n"/>
      <c r="Y24" s="377" t="n"/>
      <c r="Z24" s="377" t="n"/>
      <c r="AA24" s="377" t="n"/>
      <c r="AB24" s="377" t="n"/>
      <c r="AC24" s="377" t="n"/>
      <c r="AD24" s="377" t="n"/>
      <c r="AE24" s="377" t="n"/>
      <c r="AF24" s="377" t="n"/>
      <c r="AG24" s="377" t="n"/>
      <c r="AH24" s="377" t="n"/>
      <c r="AI24" s="378" t="n"/>
      <c r="AJ24" s="379" t="n"/>
    </row>
  </sheetData>
  <mergeCells count="52">
    <mergeCell ref="AH8:AH9"/>
    <mergeCell ref="H7:H9"/>
    <mergeCell ref="J7:J9"/>
    <mergeCell ref="P7:P9"/>
    <mergeCell ref="AC8:AC9"/>
    <mergeCell ref="T7:T9"/>
    <mergeCell ref="T6:W6"/>
    <mergeCell ref="U7:W7"/>
    <mergeCell ref="Q6:S6"/>
    <mergeCell ref="X6:AI6"/>
    <mergeCell ref="AE8:AE9"/>
    <mergeCell ref="E7:E9"/>
    <mergeCell ref="K7:K9"/>
    <mergeCell ref="D6:K6"/>
    <mergeCell ref="X7:AB7"/>
    <mergeCell ref="A3:AJ3"/>
    <mergeCell ref="O7:O9"/>
    <mergeCell ref="A6:A9"/>
    <mergeCell ref="Z8:Z9"/>
    <mergeCell ref="Q7:Q9"/>
    <mergeCell ref="AB8:AB9"/>
    <mergeCell ref="AD15:AE15"/>
    <mergeCell ref="AC7:AI7"/>
    <mergeCell ref="A24:J24"/>
    <mergeCell ref="N7:N9"/>
    <mergeCell ref="AJ6:AJ9"/>
    <mergeCell ref="U8:U9"/>
    <mergeCell ref="L7:L9"/>
    <mergeCell ref="F7:F9"/>
    <mergeCell ref="Q15:R15"/>
    <mergeCell ref="S15:T15"/>
    <mergeCell ref="W8:W9"/>
    <mergeCell ref="AF8:AF9"/>
    <mergeCell ref="B6:B9"/>
    <mergeCell ref="A4:AJ4"/>
    <mergeCell ref="R7:R9"/>
    <mergeCell ref="AG8:AG9"/>
    <mergeCell ref="AI8:AI9"/>
    <mergeCell ref="U15:W15"/>
    <mergeCell ref="G7:G9"/>
    <mergeCell ref="Y8:Y9"/>
    <mergeCell ref="I7:I9"/>
    <mergeCell ref="AA8:AA9"/>
    <mergeCell ref="L6:P6"/>
    <mergeCell ref="V8:V9"/>
    <mergeCell ref="M7:M9"/>
    <mergeCell ref="S7:S9"/>
    <mergeCell ref="X8:X9"/>
    <mergeCell ref="AD8:AD9"/>
    <mergeCell ref="D7:D9"/>
    <mergeCell ref="AF15:AI15"/>
    <mergeCell ref="C6:C9"/>
  </mergeCells>
  <pageMargins left="0.75" right="0.75" top="1" bottom="1" header="0.5" footer="0.5"/>
  <pageSetup orientation="portrait" paperSize="9" scale="26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T15"/>
  <sheetViews>
    <sheetView showGridLines="0" view="pageBreakPreview" zoomScaleNormal="100" workbookViewId="0">
      <selection activeCell="V11" sqref="V11"/>
    </sheetView>
  </sheetViews>
  <sheetFormatPr baseColWidth="8" defaultRowHeight="13.5"/>
  <cols>
    <col width="4.77734375" customWidth="1" style="242" min="1" max="2"/>
    <col width="5.77734375" customWidth="1" style="239" min="3" max="18"/>
    <col width="8.88671875" customWidth="1" style="239" min="19" max="16384"/>
  </cols>
  <sheetData>
    <row r="1" ht="15" customFormat="1" customHeight="1" s="381">
      <c r="A1" s="381" t="inlineStr">
        <is>
          <t>ⅩⅡ. 보건 및 사회보장</t>
        </is>
      </c>
      <c r="R1" s="1502" t="inlineStr">
        <is>
          <t>ⅩⅡ. Health and Social Security</t>
        </is>
      </c>
    </row>
    <row r="2" ht="15" customFormat="1" customHeight="1" s="381">
      <c r="R2" s="1502" t="n"/>
    </row>
    <row r="3" ht="21.75" customFormat="1" customHeight="1" s="380">
      <c r="A3" s="1896" t="inlineStr">
        <is>
          <t>38. 저소득 한부모가정</t>
        </is>
      </c>
      <c r="S3" s="383" t="n"/>
      <c r="T3" s="383" t="n"/>
    </row>
    <row r="4" ht="21.75" customFormat="1" customHeight="1" s="380">
      <c r="A4" s="1896" t="inlineStr">
        <is>
          <t>38. Low-income Single Parent Families</t>
        </is>
      </c>
    </row>
    <row r="5" ht="15" customFormat="1" customHeight="1" s="239" thickBot="1">
      <c r="A5" s="382" t="inlineStr">
        <is>
          <t>단위 : 가구, 명</t>
        </is>
      </c>
      <c r="B5" s="382" t="n"/>
      <c r="C5" s="382" t="n"/>
      <c r="D5" s="382" t="n"/>
      <c r="E5" s="382" t="n"/>
      <c r="F5" s="382" t="n"/>
      <c r="G5" s="382" t="n"/>
      <c r="H5" s="382" t="n"/>
      <c r="I5" s="382" t="n"/>
      <c r="J5" s="382" t="n"/>
      <c r="K5" s="382" t="n"/>
      <c r="L5" s="382" t="n"/>
      <c r="M5" s="382" t="n"/>
      <c r="N5" s="382" t="n"/>
      <c r="O5" s="382" t="n"/>
      <c r="P5" s="382" t="n"/>
      <c r="Q5" s="382" t="n"/>
      <c r="R5" s="518" t="inlineStr">
        <is>
          <t>Unit : number, person</t>
        </is>
      </c>
    </row>
    <row r="6" ht="62.25" customFormat="1" customHeight="1" s="384">
      <c r="A6" s="2555" t="inlineStr">
        <is>
          <t>연별 및
읍면별
Year &amp; Eup, 
Myeon</t>
        </is>
      </c>
      <c r="B6" s="2055" t="n"/>
      <c r="C6" s="2556" t="inlineStr">
        <is>
          <t>합 계
Total</t>
        </is>
      </c>
      <c r="D6" s="2098" t="n"/>
      <c r="E6" s="2098" t="n"/>
      <c r="F6" s="2085" t="n"/>
      <c r="G6" s="2557" t="inlineStr">
        <is>
          <t>한부모가족지원법 수급자
Single Parent Family Support
Act Recipients</t>
        </is>
      </c>
      <c r="H6" s="2098" t="n"/>
      <c r="I6" s="2098" t="n"/>
      <c r="J6" s="2085" t="n"/>
      <c r="K6" s="2557" t="inlineStr">
        <is>
          <t>국민기초생활보장법 수급자
Basic Livelihood Security law Recipients</t>
        </is>
      </c>
      <c r="L6" s="2098" t="n"/>
      <c r="M6" s="2098" t="n"/>
      <c r="N6" s="2085" t="n"/>
      <c r="O6" s="1909" t="inlineStr">
        <is>
          <t>국가보훈법 수급자     
 Patriots and Veterans affairs law Recipients</t>
        </is>
      </c>
      <c r="P6" s="2098" t="n"/>
      <c r="Q6" s="2098" t="n"/>
      <c r="R6" s="2098" t="n"/>
    </row>
    <row r="7" ht="35.25" customFormat="1" customHeight="1" s="384">
      <c r="B7" s="2060" t="n"/>
      <c r="C7" s="2558" t="inlineStr">
        <is>
          <t>가구수
House-holds</t>
        </is>
      </c>
      <c r="D7" s="2559" t="inlineStr">
        <is>
          <t>가구원수
Household members</t>
        </is>
      </c>
      <c r="E7" s="2140" t="n"/>
      <c r="F7" s="2139" t="n"/>
      <c r="G7" s="2558" t="inlineStr">
        <is>
          <t>가구수
House-holds</t>
        </is>
      </c>
      <c r="H7" s="2560" t="inlineStr">
        <is>
          <t>가구원수
Household members</t>
        </is>
      </c>
      <c r="I7" s="2117" t="n"/>
      <c r="J7" s="2118" t="n"/>
      <c r="K7" s="2558" t="inlineStr">
        <is>
          <t>가구수
House-holds</t>
        </is>
      </c>
      <c r="L7" s="2561" t="inlineStr">
        <is>
          <t>가구원수
Household members</t>
        </is>
      </c>
      <c r="M7" s="2140" t="n"/>
      <c r="N7" s="2139" t="n"/>
      <c r="O7" s="2558" t="inlineStr">
        <is>
          <t>가구수
House-holds</t>
        </is>
      </c>
      <c r="P7" s="1897" t="inlineStr">
        <is>
          <t>가구원수
Household members</t>
        </is>
      </c>
      <c r="Q7" s="2140" t="n"/>
      <c r="R7" s="2140" t="n"/>
    </row>
    <row r="8" ht="41.25" customFormat="1" customHeight="1" s="384">
      <c r="A8" s="2067" t="n"/>
      <c r="B8" s="2068" t="n"/>
      <c r="C8" s="2121" t="n"/>
      <c r="D8" s="418" t="n"/>
      <c r="E8" s="419" t="inlineStr">
        <is>
          <t>남
Male</t>
        </is>
      </c>
      <c r="F8" s="419" t="inlineStr">
        <is>
          <t>여
Female</t>
        </is>
      </c>
      <c r="G8" s="2121" t="n"/>
      <c r="H8" s="420" t="n"/>
      <c r="I8" s="419" t="inlineStr">
        <is>
          <t>남
Male</t>
        </is>
      </c>
      <c r="J8" s="419" t="inlineStr">
        <is>
          <t>여
Female</t>
        </is>
      </c>
      <c r="K8" s="2121" t="n"/>
      <c r="L8" s="420" t="n"/>
      <c r="M8" s="419" t="inlineStr">
        <is>
          <t>남
Male</t>
        </is>
      </c>
      <c r="N8" s="419" t="inlineStr">
        <is>
          <t>여
Female</t>
        </is>
      </c>
      <c r="O8" s="2121" t="n"/>
      <c r="P8" s="1911" t="n"/>
      <c r="Q8" s="419" t="inlineStr">
        <is>
          <t>남
Male</t>
        </is>
      </c>
      <c r="R8" s="419" t="inlineStr">
        <is>
          <t>여
Female</t>
        </is>
      </c>
    </row>
    <row r="9" ht="54.75" customFormat="1" customHeight="1" s="384">
      <c r="A9" s="1921" t="n">
        <v>2020</v>
      </c>
      <c r="B9" s="2073" t="n"/>
      <c r="C9" s="2562" t="n">
        <v>95</v>
      </c>
      <c r="D9" s="2563" t="n">
        <v>247</v>
      </c>
      <c r="E9" s="2562" t="inlineStr">
        <is>
          <t>…</t>
        </is>
      </c>
      <c r="F9" s="2562" t="inlineStr">
        <is>
          <t>…</t>
        </is>
      </c>
      <c r="G9" s="2563" t="n">
        <v>18</v>
      </c>
      <c r="H9" s="2563" t="n">
        <v>72</v>
      </c>
      <c r="I9" s="2562" t="inlineStr">
        <is>
          <t>…</t>
        </is>
      </c>
      <c r="J9" s="2562" t="inlineStr">
        <is>
          <t>…</t>
        </is>
      </c>
      <c r="K9" s="2563" t="n">
        <v>77</v>
      </c>
      <c r="L9" s="2563" t="n">
        <v>175</v>
      </c>
      <c r="M9" s="2562" t="inlineStr">
        <is>
          <t>…</t>
        </is>
      </c>
      <c r="N9" s="2562" t="inlineStr">
        <is>
          <t>…</t>
        </is>
      </c>
      <c r="O9" s="2563" t="n">
        <v>0</v>
      </c>
      <c r="P9" s="2563" t="n">
        <v>0</v>
      </c>
      <c r="Q9" s="2562" t="n">
        <v>0</v>
      </c>
      <c r="R9" s="2562" t="n">
        <v>0</v>
      </c>
      <c r="S9" s="991" t="n"/>
      <c r="T9" s="991" t="n"/>
    </row>
    <row r="10" ht="54.75" customFormat="1" customHeight="1" s="384">
      <c r="A10" s="1917" t="n">
        <v>2021</v>
      </c>
      <c r="B10" s="2060" t="n"/>
      <c r="C10" s="2564" t="n">
        <v>111</v>
      </c>
      <c r="D10" s="2565" t="n">
        <v>278</v>
      </c>
      <c r="E10" s="2564" t="inlineStr">
        <is>
          <t>…</t>
        </is>
      </c>
      <c r="F10" s="2564" t="inlineStr">
        <is>
          <t>…</t>
        </is>
      </c>
      <c r="G10" s="2565" t="n">
        <v>14</v>
      </c>
      <c r="H10" s="2565" t="n">
        <v>60</v>
      </c>
      <c r="I10" s="2564" t="inlineStr">
        <is>
          <t>…</t>
        </is>
      </c>
      <c r="J10" s="2564" t="inlineStr">
        <is>
          <t>…</t>
        </is>
      </c>
      <c r="K10" s="2565" t="n">
        <v>97</v>
      </c>
      <c r="L10" s="2565" t="n">
        <v>218</v>
      </c>
      <c r="M10" s="2564" t="inlineStr">
        <is>
          <t>…</t>
        </is>
      </c>
      <c r="N10" s="2564" t="inlineStr">
        <is>
          <t>…</t>
        </is>
      </c>
      <c r="O10" s="2565" t="n">
        <v>0</v>
      </c>
      <c r="P10" s="2565" t="n">
        <v>0</v>
      </c>
      <c r="Q10" s="2564" t="n">
        <v>0</v>
      </c>
      <c r="R10" s="2564" t="n">
        <v>0</v>
      </c>
      <c r="S10" s="991" t="n"/>
      <c r="T10" s="991" t="n"/>
    </row>
    <row r="11" ht="54.75" customFormat="1" customHeight="1" s="995">
      <c r="A11" s="1917" t="n">
        <v>2022</v>
      </c>
      <c r="B11" s="2060" t="n"/>
      <c r="C11" s="2564" t="n">
        <v>117</v>
      </c>
      <c r="D11" s="2565" t="n">
        <v>311</v>
      </c>
      <c r="E11" s="2564" t="n"/>
      <c r="F11" s="2564" t="n"/>
      <c r="G11" s="2565" t="n">
        <v>43</v>
      </c>
      <c r="H11" s="2565" t="n">
        <v>86</v>
      </c>
      <c r="I11" s="2564" t="n"/>
      <c r="J11" s="2564" t="n"/>
      <c r="K11" s="2565" t="n">
        <v>74</v>
      </c>
      <c r="L11" s="2565" t="n">
        <v>225</v>
      </c>
      <c r="M11" s="2564" t="n"/>
      <c r="N11" s="2564" t="n"/>
      <c r="O11" s="2565" t="n"/>
      <c r="P11" s="2565" t="n"/>
      <c r="Q11" s="2564" t="n"/>
      <c r="R11" s="2564" t="n"/>
      <c r="S11" s="994" t="n"/>
      <c r="T11" s="994" t="n"/>
    </row>
    <row r="12" ht="54.75" customFormat="1" customHeight="1" s="999">
      <c r="A12" s="1917" t="n">
        <v>2023</v>
      </c>
      <c r="B12" s="2060" t="n"/>
      <c r="C12" s="2566" t="n">
        <v>117</v>
      </c>
      <c r="D12" s="2567" t="n">
        <v>296</v>
      </c>
      <c r="E12" s="2566" t="n"/>
      <c r="F12" s="2566" t="n"/>
      <c r="G12" s="2567" t="n">
        <v>46</v>
      </c>
      <c r="H12" s="2567" t="n">
        <v>80</v>
      </c>
      <c r="I12" s="2566" t="n"/>
      <c r="J12" s="2566" t="n"/>
      <c r="K12" s="2567" t="n">
        <v>71</v>
      </c>
      <c r="L12" s="2567" t="n">
        <v>216</v>
      </c>
      <c r="M12" s="2566" t="n"/>
      <c r="N12" s="2566" t="n"/>
      <c r="O12" s="2567" t="n"/>
      <c r="P12" s="2567" t="n"/>
      <c r="Q12" s="2566" t="n"/>
      <c r="R12" s="2566" t="n"/>
      <c r="S12" s="998" t="n"/>
      <c r="T12" s="998" t="n"/>
    </row>
    <row r="13" ht="54.75" customFormat="1" customHeight="1" s="385" thickBot="1">
      <c r="A13" s="1919" t="n">
        <v>2024</v>
      </c>
      <c r="B13" s="2568" t="n"/>
      <c r="C13" s="2569" t="n">
        <v>119</v>
      </c>
      <c r="D13" s="2570" t="n">
        <v>315</v>
      </c>
      <c r="E13" s="2571" t="n"/>
      <c r="F13" s="2571" t="n"/>
      <c r="G13" s="2572" t="n">
        <v>43</v>
      </c>
      <c r="H13" s="2572" t="n">
        <v>102</v>
      </c>
      <c r="I13" s="2571" t="n">
        <v>0</v>
      </c>
      <c r="J13" s="2571" t="n">
        <v>0</v>
      </c>
      <c r="K13" s="2572" t="n">
        <v>76</v>
      </c>
      <c r="L13" s="2572" t="n">
        <v>213</v>
      </c>
      <c r="M13" s="2571" t="n">
        <v>0</v>
      </c>
      <c r="N13" s="2571" t="n">
        <v>0</v>
      </c>
      <c r="O13" s="2572" t="n">
        <v>0</v>
      </c>
      <c r="P13" s="2572" t="n">
        <v>0</v>
      </c>
      <c r="Q13" s="2573" t="n">
        <v>0</v>
      </c>
      <c r="R13" s="2573" t="n">
        <v>0</v>
      </c>
      <c r="S13" s="1005" t="n"/>
      <c r="T13" s="1005" t="n"/>
    </row>
    <row r="14" ht="15" customFormat="1" customHeight="1" s="384">
      <c r="A14" s="240" t="inlineStr">
        <is>
          <t>자료 : 가족행복과</t>
        </is>
      </c>
      <c r="B14" s="1645" t="n"/>
      <c r="C14" s="240" t="n"/>
      <c r="D14" s="240" t="n"/>
      <c r="E14" s="240" t="n"/>
      <c r="F14" s="240" t="n"/>
      <c r="G14" s="240" t="n"/>
      <c r="H14" s="240" t="n"/>
      <c r="I14" s="85" t="n"/>
      <c r="J14" s="85" t="n"/>
      <c r="K14" s="50" t="n"/>
      <c r="L14" s="50" t="n"/>
      <c r="M14" s="50" t="n"/>
      <c r="N14" s="50" t="n"/>
      <c r="O14" s="50" t="n"/>
      <c r="P14" s="50" t="n"/>
      <c r="Q14" s="50" t="n"/>
      <c r="R14" s="51" t="n"/>
    </row>
    <row r="15">
      <c r="A15" s="34" t="n"/>
      <c r="B15" s="241" t="n"/>
      <c r="C15" s="53" t="n"/>
      <c r="D15" s="53" t="n"/>
      <c r="E15" s="53" t="n"/>
      <c r="F15" s="53" t="n"/>
      <c r="G15" s="53" t="n"/>
      <c r="H15" s="53" t="n"/>
      <c r="I15" s="53" t="n"/>
      <c r="J15" s="53" t="n"/>
      <c r="K15" s="53" t="n"/>
      <c r="L15" s="53" t="n"/>
      <c r="M15" s="53" t="n"/>
      <c r="N15" s="53" t="n"/>
      <c r="O15" s="53" t="n"/>
      <c r="P15" s="53" t="n"/>
      <c r="Q15" s="53" t="n"/>
      <c r="R15" s="53" t="n"/>
    </row>
  </sheetData>
  <mergeCells count="20">
    <mergeCell ref="A11:B11"/>
    <mergeCell ref="G7:G8"/>
    <mergeCell ref="D7:F7"/>
    <mergeCell ref="H7:J7"/>
    <mergeCell ref="A3:R3"/>
    <mergeCell ref="P7:R7"/>
    <mergeCell ref="K6:N6"/>
    <mergeCell ref="C6:F6"/>
    <mergeCell ref="A6:B8"/>
    <mergeCell ref="O6:R6"/>
    <mergeCell ref="A12:B12"/>
    <mergeCell ref="A4:R4"/>
    <mergeCell ref="C7:C8"/>
    <mergeCell ref="K7:K8"/>
    <mergeCell ref="O7:O8"/>
    <mergeCell ref="L7:N7"/>
    <mergeCell ref="G6:J6"/>
    <mergeCell ref="A10:B10"/>
    <mergeCell ref="A13:B13"/>
    <mergeCell ref="A9:B9"/>
  </mergeCells>
  <pageMargins left="0.36" right="0.25" top="1" bottom="1" header="0.5" footer="0.5"/>
  <pageSetup orientation="portrait" paperSize="9" scale="82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AV21"/>
  <sheetViews>
    <sheetView showGridLines="0" view="pageBreakPreview" zoomScale="85" zoomScaleNormal="100" zoomScaleSheetLayoutView="85" workbookViewId="0">
      <selection activeCell="O26" sqref="O26"/>
    </sheetView>
  </sheetViews>
  <sheetFormatPr baseColWidth="8" defaultColWidth="8" defaultRowHeight="14.25"/>
  <cols>
    <col width="5.77734375" customWidth="1" style="390" min="1" max="4"/>
    <col width="8.6640625" customWidth="1" style="390" min="5" max="5"/>
    <col width="10.5546875" customWidth="1" style="390" min="6" max="6"/>
    <col width="10.109375" customWidth="1" style="390" min="7" max="7"/>
    <col width="6.6640625" customWidth="1" style="390" min="8" max="8"/>
    <col width="7.109375" customWidth="1" style="390" min="9" max="9"/>
    <col width="9.5546875" customWidth="1" style="390" min="10" max="10"/>
    <col width="6.33203125" customWidth="1" style="390" min="11" max="11"/>
    <col width="7.77734375" customWidth="1" style="390" min="12" max="12"/>
    <col width="6.6640625" customWidth="1" style="390" min="13" max="17"/>
    <col width="5.5546875" customWidth="1" style="390" min="18" max="18"/>
    <col width="7.77734375" customWidth="1" style="390" min="19" max="22"/>
    <col width="8.6640625" customWidth="1" style="390" min="23" max="23"/>
    <col width="5.77734375" customWidth="1" style="390" min="24" max="25"/>
    <col width="8" customWidth="1" style="390" min="26" max="16384"/>
  </cols>
  <sheetData>
    <row r="1" ht="15" customFormat="1" customHeight="1" s="388">
      <c r="A1" s="411" t="inlineStr">
        <is>
          <t>ⅩⅡ. 보건 및 사회보장</t>
        </is>
      </c>
      <c r="E1" s="2574" t="n"/>
      <c r="M1" s="422" t="n"/>
      <c r="N1" s="422" t="n"/>
      <c r="O1" s="422" t="n"/>
      <c r="P1" s="422" t="n"/>
      <c r="Q1" s="299" t="n"/>
      <c r="R1" s="299" t="n"/>
      <c r="Y1" s="1502" t="n"/>
      <c r="AV1" s="1502" t="inlineStr">
        <is>
          <t>ⅩⅡ. Health and Social Security</t>
        </is>
      </c>
    </row>
    <row r="2" ht="15" customFormat="1" customHeight="1" s="388">
      <c r="A2" s="411" t="n"/>
      <c r="E2" s="2574" t="n"/>
      <c r="M2" s="422" t="n"/>
      <c r="N2" s="422" t="n"/>
      <c r="O2" s="422" t="n"/>
      <c r="P2" s="422" t="n"/>
      <c r="Q2" s="299" t="n"/>
      <c r="R2" s="299" t="n"/>
      <c r="Y2" s="1502" t="n"/>
    </row>
    <row r="3" ht="20.1" customFormat="1" customHeight="1" s="1781">
      <c r="A3" s="1781" t="inlineStr">
        <is>
          <t>39. 헌혈사업 실적</t>
        </is>
      </c>
    </row>
    <row r="4" ht="24" customFormat="1" customHeight="1" s="1781">
      <c r="A4" s="1781" t="inlineStr">
        <is>
          <t>39. Blood Donation Activities</t>
        </is>
      </c>
    </row>
    <row r="5" ht="15" customFormat="1" customHeight="1" s="428" thickBot="1">
      <c r="A5" s="428" t="inlineStr">
        <is>
          <t>단위 : 명</t>
        </is>
      </c>
      <c r="X5" s="1414" t="n"/>
      <c r="Y5" s="1414" t="n"/>
      <c r="AV5" s="1414" t="inlineStr">
        <is>
          <t>Unit : person</t>
        </is>
      </c>
    </row>
    <row r="6" ht="18" customFormat="1" customHeight="1" s="192">
      <c r="A6" s="2323" t="inlineStr">
        <is>
          <t xml:space="preserve">연 별
Year </t>
        </is>
      </c>
      <c r="B6" s="1953" t="inlineStr">
        <is>
          <t>장소별 By place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477" t="n"/>
      <c r="N6" s="478" t="n"/>
      <c r="O6" s="479" t="n"/>
      <c r="P6" s="1933" t="inlineStr">
        <is>
          <t>직업별 by occupation</t>
        </is>
      </c>
      <c r="Q6" s="2098" t="n"/>
      <c r="R6" s="2098" t="n"/>
      <c r="S6" s="2098" t="n"/>
      <c r="T6" s="2098" t="n"/>
      <c r="U6" s="2098" t="n"/>
      <c r="V6" s="2098" t="n"/>
      <c r="W6" s="2098" t="n"/>
      <c r="X6" s="2085" t="n"/>
      <c r="Y6" s="1933" t="inlineStr">
        <is>
          <t>연령별 by age-group</t>
        </is>
      </c>
      <c r="Z6" s="2098" t="n"/>
      <c r="AA6" s="2098" t="n"/>
      <c r="AB6" s="2098" t="n"/>
      <c r="AC6" s="2098" t="n"/>
      <c r="AD6" s="2098" t="n"/>
      <c r="AE6" s="2098" t="n"/>
      <c r="AF6" s="2098" t="n"/>
      <c r="AG6" s="2098" t="n"/>
      <c r="AH6" s="2098" t="n"/>
      <c r="AI6" s="2085" t="n"/>
      <c r="AJ6" s="1934" t="n"/>
      <c r="AK6" s="1934" t="n"/>
      <c r="AL6" s="1934" t="n"/>
      <c r="AM6" s="1934" t="inlineStr">
        <is>
          <t>혈액형별 by type of blood</t>
        </is>
      </c>
      <c r="AN6" s="2098" t="n"/>
      <c r="AO6" s="2098" t="n"/>
      <c r="AP6" s="2098" t="n"/>
      <c r="AQ6" s="2098" t="n"/>
      <c r="AR6" s="2098" t="n"/>
      <c r="AS6" s="2098" t="n"/>
      <c r="AT6" s="2098" t="n"/>
      <c r="AU6" s="2098" t="n"/>
      <c r="AV6" s="2575" t="inlineStr">
        <is>
          <t xml:space="preserve">Year </t>
        </is>
      </c>
    </row>
    <row r="7" ht="18" customFormat="1" customHeight="1" s="192">
      <c r="A7" s="2060" t="n"/>
      <c r="B7" s="2576" t="inlineStr">
        <is>
          <t>계
Total</t>
        </is>
      </c>
      <c r="C7" s="1793" t="n"/>
      <c r="D7" s="2118" t="n"/>
      <c r="E7" s="2495" t="inlineStr">
        <is>
          <t>개인헌혈</t>
        </is>
      </c>
      <c r="F7" s="2117" t="n"/>
      <c r="G7" s="2118" t="n"/>
      <c r="H7" s="1950" t="inlineStr">
        <is>
          <t>단체헌혈</t>
        </is>
      </c>
      <c r="I7" s="2117" t="n"/>
      <c r="J7" s="2117" t="n"/>
      <c r="K7" s="2117" t="n"/>
      <c r="L7" s="2117" t="n"/>
      <c r="M7" s="237" t="inlineStr">
        <is>
          <t>계
Total</t>
        </is>
      </c>
      <c r="N7" s="1793" t="n"/>
      <c r="O7" s="2118" t="n"/>
      <c r="P7" s="532" t="inlineStr">
        <is>
          <t>고등학생
High school
Student</t>
        </is>
      </c>
      <c r="Q7" s="532" t="inlineStr">
        <is>
          <t>대학생
University
Student</t>
        </is>
      </c>
      <c r="R7" s="532" t="inlineStr">
        <is>
          <t>공무원
Public
official</t>
        </is>
      </c>
      <c r="S7" s="532" t="inlineStr">
        <is>
          <t>회사원
Office
Worker</t>
        </is>
      </c>
      <c r="T7" s="532" t="inlineStr">
        <is>
          <t>군인
Military personnel</t>
        </is>
      </c>
      <c r="U7" s="532" t="inlineStr">
        <is>
          <t>자영업
Self-employed</t>
        </is>
      </c>
      <c r="V7" s="532" t="inlineStr">
        <is>
          <t>종교직
Clergy</t>
        </is>
      </c>
      <c r="W7" s="532" t="inlineStr">
        <is>
          <t>가사
Housework</t>
        </is>
      </c>
      <c r="X7" s="532" t="inlineStr">
        <is>
          <t>기타
Others</t>
        </is>
      </c>
      <c r="Y7" s="2577" t="inlineStr">
        <is>
          <t>계
Total</t>
        </is>
      </c>
      <c r="Z7" s="1793" t="n"/>
      <c r="AA7" s="2118" t="n"/>
      <c r="AB7" s="532" t="inlineStr">
        <is>
          <t>16~19세
16~19 age</t>
        </is>
      </c>
      <c r="AC7" s="2577" t="inlineStr">
        <is>
          <t>20~29세
20~29 age</t>
        </is>
      </c>
      <c r="AD7" s="532" t="inlineStr">
        <is>
          <t>30~39세
30~39 age</t>
        </is>
      </c>
      <c r="AE7" s="2577" t="inlineStr">
        <is>
          <t>40~49세
40~49 age</t>
        </is>
      </c>
      <c r="AF7" s="2139" t="n"/>
      <c r="AG7" s="532" t="inlineStr">
        <is>
          <t>50~59세
50~59 age</t>
        </is>
      </c>
      <c r="AH7" s="237" t="inlineStr">
        <is>
          <t>60세 이상
60 and older</t>
        </is>
      </c>
      <c r="AI7" s="2140" t="n"/>
      <c r="AJ7" s="532" t="inlineStr">
        <is>
          <t>계
Total</t>
        </is>
      </c>
      <c r="AK7" s="1793" t="n"/>
      <c r="AL7" s="2118" t="n"/>
      <c r="AM7" s="532" t="inlineStr">
        <is>
          <t>A</t>
        </is>
      </c>
      <c r="AN7" s="2140" t="n"/>
      <c r="AO7" s="2139" t="n"/>
      <c r="AP7" s="532" t="inlineStr">
        <is>
          <t>B</t>
        </is>
      </c>
      <c r="AQ7" s="2139" t="n"/>
      <c r="AR7" s="532" t="inlineStr">
        <is>
          <t>O</t>
        </is>
      </c>
      <c r="AS7" s="2139" t="n"/>
      <c r="AT7" s="2496" t="inlineStr">
        <is>
          <t>AB</t>
        </is>
      </c>
      <c r="AU7" s="2426" t="n"/>
      <c r="AV7" s="2066" t="n"/>
    </row>
    <row r="8" ht="18" customFormat="1" customHeight="1" s="192">
      <c r="A8" s="2060" t="n"/>
      <c r="B8" s="2066" t="n"/>
      <c r="C8" s="532" t="inlineStr">
        <is>
          <t>남
Male</t>
        </is>
      </c>
      <c r="D8" s="532" t="inlineStr">
        <is>
          <t>여
Female</t>
        </is>
      </c>
      <c r="E8" s="1861" t="inlineStr">
        <is>
          <t>혈액원
Blood center</t>
        </is>
      </c>
      <c r="F8" s="1861" t="inlineStr">
        <is>
          <t>헌혈의 집
Blood
donation center</t>
        </is>
      </c>
      <c r="G8" s="1861" t="inlineStr">
        <is>
          <t>가두
Street campaign</t>
        </is>
      </c>
      <c r="H8" s="532" t="inlineStr">
        <is>
          <t>고등학교
High school</t>
        </is>
      </c>
      <c r="I8" s="532" t="inlineStr">
        <is>
          <t>대학교
University</t>
        </is>
      </c>
      <c r="J8" s="532" t="inlineStr">
        <is>
          <t>군부대
Military unit</t>
        </is>
      </c>
      <c r="K8" s="532" t="inlineStr">
        <is>
          <t>종교
Religious org.</t>
        </is>
      </c>
      <c r="L8" s="532" t="inlineStr">
        <is>
          <t>일반단체
General org.</t>
        </is>
      </c>
      <c r="M8" s="2102" t="n"/>
      <c r="N8" s="532" t="inlineStr">
        <is>
          <t>남
Male</t>
        </is>
      </c>
      <c r="O8" s="532" t="inlineStr">
        <is>
          <t>여
Female</t>
        </is>
      </c>
      <c r="P8" s="2064" t="n"/>
      <c r="Q8" s="2064" t="n"/>
      <c r="R8" s="2064" t="n"/>
      <c r="S8" s="2064" t="n"/>
      <c r="T8" s="2064" t="n"/>
      <c r="U8" s="2064" t="n"/>
      <c r="V8" s="2064" t="n"/>
      <c r="W8" s="2064" t="n"/>
      <c r="X8" s="2064" t="n"/>
      <c r="Y8" s="2086" t="n"/>
      <c r="Z8" s="532" t="inlineStr">
        <is>
          <t>남
Male</t>
        </is>
      </c>
      <c r="AA8" s="532" t="inlineStr">
        <is>
          <t>여
Female</t>
        </is>
      </c>
      <c r="AB8" s="2064" t="n"/>
      <c r="AC8" s="2086" t="n"/>
      <c r="AD8" s="2064" t="n"/>
      <c r="AF8" s="2086" t="n"/>
      <c r="AG8" s="2064" t="n"/>
      <c r="AH8" s="2102" t="n"/>
      <c r="AJ8" s="2064" t="n"/>
      <c r="AK8" s="532" t="inlineStr">
        <is>
          <t>남
Male</t>
        </is>
      </c>
      <c r="AL8" s="532" t="inlineStr">
        <is>
          <t>여
Female</t>
        </is>
      </c>
      <c r="AM8" s="2102" t="n"/>
      <c r="AO8" s="2086" t="n"/>
      <c r="AP8" s="2102" t="n"/>
      <c r="AQ8" s="2086" t="n"/>
      <c r="AR8" s="2102" t="n"/>
      <c r="AS8" s="2086" t="n"/>
      <c r="AT8" s="2102" t="n"/>
      <c r="AU8" s="2060" t="n"/>
      <c r="AV8" s="2066" t="n"/>
    </row>
    <row r="9" ht="21" customFormat="1" customHeight="1" s="192">
      <c r="A9" s="2068" t="n"/>
      <c r="B9" s="2144" t="n"/>
      <c r="C9" s="2070" t="n"/>
      <c r="D9" s="2070" t="n"/>
      <c r="E9" s="2070" t="n"/>
      <c r="F9" s="2070" t="n"/>
      <c r="G9" s="2070" t="n"/>
      <c r="H9" s="2070" t="n"/>
      <c r="I9" s="2070" t="n"/>
      <c r="J9" s="2070" t="n"/>
      <c r="K9" s="2070" t="n"/>
      <c r="L9" s="2070" t="n"/>
      <c r="M9" s="2121" t="n"/>
      <c r="N9" s="2070" t="n"/>
      <c r="O9" s="2070" t="n"/>
      <c r="P9" s="2070" t="n"/>
      <c r="Q9" s="2070" t="n"/>
      <c r="R9" s="2070" t="n"/>
      <c r="S9" s="2070" t="n"/>
      <c r="T9" s="2070" t="n"/>
      <c r="U9" s="2070" t="n"/>
      <c r="V9" s="2070" t="n"/>
      <c r="W9" s="2070" t="n"/>
      <c r="X9" s="2070" t="n"/>
      <c r="Y9" s="2103" t="n"/>
      <c r="Z9" s="2070" t="n"/>
      <c r="AA9" s="2070" t="n"/>
      <c r="AB9" s="2070" t="n"/>
      <c r="AC9" s="2103" t="n"/>
      <c r="AD9" s="2070" t="n"/>
      <c r="AE9" s="2067" t="n"/>
      <c r="AF9" s="2103" t="n"/>
      <c r="AG9" s="2070" t="n"/>
      <c r="AH9" s="2121" t="n"/>
      <c r="AI9" s="2067" t="n"/>
      <c r="AJ9" s="2070" t="n"/>
      <c r="AK9" s="2070" t="n"/>
      <c r="AL9" s="2070" t="n"/>
      <c r="AM9" s="2121" t="n"/>
      <c r="AN9" s="2067" t="n"/>
      <c r="AO9" s="2103" t="n"/>
      <c r="AP9" s="2121" t="n"/>
      <c r="AQ9" s="2103" t="n"/>
      <c r="AR9" s="2121" t="n"/>
      <c r="AS9" s="2103" t="n"/>
      <c r="AT9" s="2121" t="n"/>
      <c r="AU9" s="2068" t="n"/>
      <c r="AV9" s="2144" t="n"/>
    </row>
    <row r="10" ht="41.1" customFormat="1" customHeight="1" s="950">
      <c r="A10" s="865" t="inlineStr">
        <is>
          <t>2020</t>
        </is>
      </c>
      <c r="B10" s="2578" t="n">
        <v>246</v>
      </c>
      <c r="C10" s="2578" t="n">
        <v>155</v>
      </c>
      <c r="D10" s="2578" t="n">
        <v>91</v>
      </c>
      <c r="E10" s="2579" t="n">
        <v>0</v>
      </c>
      <c r="F10" s="2579" t="n">
        <v>0</v>
      </c>
      <c r="G10" s="2579" t="n">
        <v>0</v>
      </c>
      <c r="H10" s="2579" t="n">
        <v>109</v>
      </c>
      <c r="I10" s="2579" t="n">
        <v>0</v>
      </c>
      <c r="J10" s="2579" t="n">
        <v>0</v>
      </c>
      <c r="K10" s="2579" t="n">
        <v>0</v>
      </c>
      <c r="L10" s="2579" t="n">
        <v>137</v>
      </c>
      <c r="M10" s="2580" t="n">
        <v>246</v>
      </c>
      <c r="N10" s="2580" t="n">
        <v>155</v>
      </c>
      <c r="O10" s="2580" t="n">
        <v>91</v>
      </c>
      <c r="P10" s="2581" t="n">
        <v>110</v>
      </c>
      <c r="Q10" s="2581" t="n"/>
      <c r="R10" s="2579" t="n">
        <v>78</v>
      </c>
      <c r="S10" s="2579" t="n">
        <v>31</v>
      </c>
      <c r="T10" s="2579" t="n">
        <v>4</v>
      </c>
      <c r="U10" s="2579" t="n">
        <v>6</v>
      </c>
      <c r="V10" s="2579" t="n">
        <v>0</v>
      </c>
      <c r="W10" s="950" t="n">
        <v>3</v>
      </c>
      <c r="X10" s="2579" t="n">
        <v>14</v>
      </c>
      <c r="Y10" s="2578" t="n">
        <v>246</v>
      </c>
      <c r="Z10" s="2578" t="n">
        <v>155</v>
      </c>
      <c r="AA10" s="2578" t="n">
        <v>91</v>
      </c>
      <c r="AB10" s="2582" t="n">
        <v>107</v>
      </c>
      <c r="AC10" s="2582" t="n">
        <v>26</v>
      </c>
      <c r="AD10" s="2582" t="n">
        <v>38</v>
      </c>
      <c r="AE10" s="2579" t="n">
        <v>43</v>
      </c>
      <c r="AF10" s="2579" t="n"/>
      <c r="AG10" s="1922" t="n">
        <v>28</v>
      </c>
      <c r="AH10" s="2579" t="n">
        <v>4</v>
      </c>
      <c r="AI10" s="2579" t="n"/>
      <c r="AJ10" s="2580" t="n">
        <v>246</v>
      </c>
      <c r="AK10" s="2579" t="n">
        <v>155</v>
      </c>
      <c r="AL10" s="2579" t="n">
        <v>91</v>
      </c>
      <c r="AM10" s="2579" t="n"/>
      <c r="AN10" s="2579" t="n"/>
      <c r="AO10" s="2579" t="n">
        <v>77</v>
      </c>
      <c r="AP10" s="2579" t="n"/>
      <c r="AQ10" s="2579" t="n">
        <v>67</v>
      </c>
      <c r="AR10" s="2579" t="n"/>
      <c r="AS10" s="2579" t="n">
        <v>78</v>
      </c>
      <c r="AT10" s="2583" t="n">
        <v>24</v>
      </c>
      <c r="AU10" s="2073" t="n"/>
      <c r="AV10" s="869" t="inlineStr">
        <is>
          <t>2020</t>
        </is>
      </c>
    </row>
    <row r="11" ht="41.1" customFormat="1" customHeight="1" s="950">
      <c r="A11" s="865" t="inlineStr">
        <is>
          <t>2021</t>
        </is>
      </c>
      <c r="B11" s="2578">
        <f>SUM(C11:D11)</f>
        <v/>
      </c>
      <c r="C11" s="2578" t="n">
        <v>247</v>
      </c>
      <c r="D11" s="2578" t="n">
        <v>122</v>
      </c>
      <c r="E11" s="2579" t="n">
        <v>0</v>
      </c>
      <c r="F11" s="2579" t="n">
        <v>0</v>
      </c>
      <c r="G11" s="2579" t="n">
        <v>0</v>
      </c>
      <c r="H11" s="2579" t="n">
        <v>141</v>
      </c>
      <c r="I11" s="2579" t="n">
        <v>0</v>
      </c>
      <c r="J11" s="2579" t="n">
        <v>0</v>
      </c>
      <c r="K11" s="2579" t="n">
        <v>0</v>
      </c>
      <c r="L11" s="2579" t="n">
        <v>228</v>
      </c>
      <c r="M11" s="2580">
        <f>SUM(N11:O11)</f>
        <v/>
      </c>
      <c r="N11" s="2580" t="n">
        <v>247</v>
      </c>
      <c r="O11" s="2580" t="n">
        <v>122</v>
      </c>
      <c r="P11" s="2580" t="n"/>
      <c r="Q11" s="2579" t="n">
        <v>138</v>
      </c>
      <c r="R11" s="2579" t="n">
        <v>114</v>
      </c>
      <c r="S11" s="2579" t="n">
        <v>94</v>
      </c>
      <c r="T11" s="2579" t="n">
        <v>3</v>
      </c>
      <c r="U11" s="2579" t="n">
        <v>1</v>
      </c>
      <c r="V11" s="2579" t="n"/>
      <c r="W11" s="950" t="n">
        <v>5</v>
      </c>
      <c r="X11" s="2579" t="n">
        <v>14</v>
      </c>
      <c r="Y11" s="2578">
        <f>SUM(Z11:AA11)</f>
        <v/>
      </c>
      <c r="Z11" s="2578" t="n">
        <v>247</v>
      </c>
      <c r="AA11" s="2578" t="n">
        <v>122</v>
      </c>
      <c r="AB11" s="2582" t="n">
        <v>138</v>
      </c>
      <c r="AC11" s="2582" t="n">
        <v>26</v>
      </c>
      <c r="AD11" s="952" t="n">
        <v>57</v>
      </c>
      <c r="AE11" s="1922" t="n">
        <v>85</v>
      </c>
      <c r="AF11" s="1922" t="n"/>
      <c r="AG11" s="952" t="n">
        <v>57</v>
      </c>
      <c r="AH11" s="1922" t="n">
        <v>6</v>
      </c>
      <c r="AI11" s="1922" t="n"/>
      <c r="AJ11" s="2580">
        <f>SUM(AK11:AL11)</f>
        <v/>
      </c>
      <c r="AK11" s="2579" t="n">
        <v>247</v>
      </c>
      <c r="AL11" s="2579" t="n">
        <v>122</v>
      </c>
      <c r="AM11" s="1922" t="n">
        <v>119</v>
      </c>
      <c r="AP11" s="1922" t="n">
        <v>104</v>
      </c>
      <c r="AR11" s="2579" t="n">
        <v>108</v>
      </c>
      <c r="AT11" s="2584" t="n">
        <v>38</v>
      </c>
      <c r="AU11" s="2060" t="n"/>
      <c r="AV11" s="953" t="inlineStr">
        <is>
          <t>2021</t>
        </is>
      </c>
    </row>
    <row r="12" ht="41.1" customFormat="1" customHeight="1" s="950">
      <c r="A12" s="865" t="inlineStr">
        <is>
          <t>2022</t>
        </is>
      </c>
      <c r="B12" s="2578" t="n">
        <v>300</v>
      </c>
      <c r="C12" s="2578" t="n">
        <v>179</v>
      </c>
      <c r="D12" s="2578" t="n">
        <v>121</v>
      </c>
      <c r="E12" s="2579" t="n">
        <v>0</v>
      </c>
      <c r="F12" s="2579" t="n">
        <v>0</v>
      </c>
      <c r="G12" s="2579" t="n">
        <v>0</v>
      </c>
      <c r="H12" s="2579" t="n">
        <v>123</v>
      </c>
      <c r="I12" s="2579" t="n">
        <v>0</v>
      </c>
      <c r="J12" s="2579" t="n">
        <v>0</v>
      </c>
      <c r="K12" s="2579" t="n">
        <v>0</v>
      </c>
      <c r="L12" s="2579" t="n">
        <v>177</v>
      </c>
      <c r="M12" s="2585" t="n">
        <v>300</v>
      </c>
      <c r="N12" s="2585" t="n">
        <v>179</v>
      </c>
      <c r="O12" s="2585" t="n">
        <v>121</v>
      </c>
      <c r="P12" s="2585" t="n">
        <v>123</v>
      </c>
      <c r="Q12" s="2579" t="n">
        <v>3</v>
      </c>
      <c r="R12" s="2579" t="n">
        <v>107</v>
      </c>
      <c r="S12" s="2579" t="n">
        <v>33</v>
      </c>
      <c r="T12" s="2579" t="n">
        <v>0</v>
      </c>
      <c r="U12" s="2579" t="n">
        <v>3</v>
      </c>
      <c r="V12" s="2579" t="n">
        <v>0</v>
      </c>
      <c r="W12" s="2585" t="n">
        <v>3</v>
      </c>
      <c r="X12" s="2579" t="n">
        <v>28</v>
      </c>
      <c r="Y12" s="2578" t="n">
        <v>300</v>
      </c>
      <c r="Z12" s="2578" t="n">
        <v>179</v>
      </c>
      <c r="AA12" s="2578" t="n">
        <v>121</v>
      </c>
      <c r="AB12" s="2582" t="n">
        <v>126</v>
      </c>
      <c r="AC12" s="2582" t="n">
        <v>27</v>
      </c>
      <c r="AD12" s="2586" t="n">
        <v>31</v>
      </c>
      <c r="AE12" s="2578" t="n">
        <v>69</v>
      </c>
      <c r="AF12" s="2578" t="n"/>
      <c r="AG12" s="2586" t="n">
        <v>44</v>
      </c>
      <c r="AH12" s="2578" t="n">
        <v>3</v>
      </c>
      <c r="AI12" s="2578" t="n"/>
      <c r="AJ12" s="2585" t="n">
        <v>300</v>
      </c>
      <c r="AK12" s="2579" t="n">
        <v>179</v>
      </c>
      <c r="AL12" s="2579" t="n">
        <v>121</v>
      </c>
      <c r="AM12" s="2585" t="n">
        <v>99</v>
      </c>
      <c r="AP12" s="2585" t="n">
        <v>79</v>
      </c>
      <c r="AR12" s="2579" t="n">
        <v>88</v>
      </c>
      <c r="AT12" s="2584" t="n">
        <v>34</v>
      </c>
      <c r="AU12" s="2060" t="n"/>
      <c r="AV12" s="869" t="inlineStr">
        <is>
          <t>2022</t>
        </is>
      </c>
    </row>
    <row r="13" ht="41.1" customFormat="1" customHeight="1" s="950">
      <c r="A13" s="865" t="inlineStr">
        <is>
          <t>2023</t>
        </is>
      </c>
      <c r="B13" s="2578" t="n">
        <v>170</v>
      </c>
      <c r="C13" s="2578" t="n">
        <v>107</v>
      </c>
      <c r="D13" s="2578" t="n">
        <v>63</v>
      </c>
      <c r="E13" s="2579" t="n">
        <v>0</v>
      </c>
      <c r="F13" s="2579" t="n">
        <v>0</v>
      </c>
      <c r="G13" s="2579" t="n">
        <v>0</v>
      </c>
      <c r="H13" s="2579" t="n">
        <v>42</v>
      </c>
      <c r="I13" s="2579" t="n">
        <v>0</v>
      </c>
      <c r="J13" s="2579" t="n">
        <v>0</v>
      </c>
      <c r="K13" s="2579" t="n">
        <v>0</v>
      </c>
      <c r="L13" s="2579" t="n">
        <v>128</v>
      </c>
      <c r="M13" s="2585" t="n">
        <v>170</v>
      </c>
      <c r="N13" s="2585" t="n">
        <v>107</v>
      </c>
      <c r="O13" s="2585" t="n">
        <v>63</v>
      </c>
      <c r="P13" s="2585" t="n">
        <v>39</v>
      </c>
      <c r="Q13" s="2585" t="n">
        <v>2</v>
      </c>
      <c r="R13" s="2585" t="n">
        <v>40</v>
      </c>
      <c r="S13" s="2585" t="n">
        <v>38</v>
      </c>
      <c r="T13" s="2585" t="n">
        <v>0</v>
      </c>
      <c r="U13" s="2585" t="n">
        <v>9</v>
      </c>
      <c r="V13" s="2585" t="n">
        <v>0</v>
      </c>
      <c r="W13" s="2585" t="n">
        <v>3</v>
      </c>
      <c r="X13" s="2585" t="n">
        <v>30</v>
      </c>
      <c r="Y13" s="2578" t="n">
        <v>170</v>
      </c>
      <c r="Z13" s="2578" t="n">
        <v>107</v>
      </c>
      <c r="AA13" s="2578" t="n">
        <v>63</v>
      </c>
      <c r="AB13" s="2579" t="n">
        <v>39</v>
      </c>
      <c r="AC13" s="2579" t="n">
        <v>29</v>
      </c>
      <c r="AD13" s="2579" t="n">
        <v>30</v>
      </c>
      <c r="AE13" s="2579" t="n">
        <v>0</v>
      </c>
      <c r="AF13" s="2579" t="n">
        <v>42</v>
      </c>
      <c r="AG13" s="2579" t="n">
        <v>26</v>
      </c>
      <c r="AH13" s="2579" t="n">
        <v>0</v>
      </c>
      <c r="AI13" s="2579" t="n">
        <v>4</v>
      </c>
      <c r="AJ13" s="2585" t="n">
        <v>170</v>
      </c>
      <c r="AK13" s="2579" t="n">
        <v>107</v>
      </c>
      <c r="AL13" s="2579" t="n">
        <v>63</v>
      </c>
      <c r="AM13" s="2579" t="n"/>
      <c r="AN13" s="2578" t="n">
        <v>48</v>
      </c>
      <c r="AP13" s="2578" t="n">
        <v>44</v>
      </c>
      <c r="AR13" s="2587" t="n">
        <v>62</v>
      </c>
      <c r="AT13" s="2588" t="n">
        <v>16</v>
      </c>
      <c r="AU13" s="2060" t="n"/>
      <c r="AV13" s="869" t="inlineStr">
        <is>
          <t>2023</t>
        </is>
      </c>
    </row>
    <row r="14" ht="41.1" customFormat="1" customHeight="1" s="535" thickBot="1">
      <c r="A14" s="424" t="inlineStr">
        <is>
          <t>2024</t>
        </is>
      </c>
      <c r="B14" s="2589" t="n">
        <v>234</v>
      </c>
      <c r="C14" s="2589" t="n">
        <v>123</v>
      </c>
      <c r="D14" s="2589" t="n">
        <v>111</v>
      </c>
      <c r="E14" s="2590" t="n">
        <v>0</v>
      </c>
      <c r="F14" s="2590" t="n">
        <v>0</v>
      </c>
      <c r="G14" s="2590" t="n">
        <v>0</v>
      </c>
      <c r="H14" s="2590" t="n">
        <v>106</v>
      </c>
      <c r="I14" s="2590" t="n">
        <v>0</v>
      </c>
      <c r="J14" s="2590" t="n">
        <v>0</v>
      </c>
      <c r="K14" s="2590" t="n">
        <v>0</v>
      </c>
      <c r="L14" s="2590" t="n">
        <v>128</v>
      </c>
      <c r="M14" s="2591" t="n">
        <v>234</v>
      </c>
      <c r="N14" s="2591" t="n">
        <v>123</v>
      </c>
      <c r="O14" s="2591" t="n">
        <v>111</v>
      </c>
      <c r="P14" s="2590" t="n">
        <v>106</v>
      </c>
      <c r="Q14" s="2590" t="n">
        <v>0</v>
      </c>
      <c r="R14" s="2590" t="n">
        <v>73</v>
      </c>
      <c r="S14" s="2590" t="n">
        <v>31</v>
      </c>
      <c r="T14" s="2590" t="n">
        <v>0</v>
      </c>
      <c r="U14" s="2590" t="n">
        <v>7</v>
      </c>
      <c r="V14" s="2590" t="n">
        <v>0</v>
      </c>
      <c r="W14" s="2590" t="n">
        <v>2</v>
      </c>
      <c r="X14" s="2590" t="n">
        <v>15</v>
      </c>
      <c r="Y14" s="2589" t="n">
        <v>234</v>
      </c>
      <c r="Z14" s="2589" t="n">
        <v>123</v>
      </c>
      <c r="AA14" s="2589" t="n">
        <v>111</v>
      </c>
      <c r="AB14" s="2590" t="n">
        <v>106</v>
      </c>
      <c r="AC14" s="2590" t="n">
        <v>16</v>
      </c>
      <c r="AD14" s="2590" t="n">
        <v>18</v>
      </c>
      <c r="AE14" s="2590" t="n"/>
      <c r="AF14" s="2590" t="n">
        <v>54</v>
      </c>
      <c r="AG14" s="2590" t="n">
        <v>33</v>
      </c>
      <c r="AH14" s="2590" t="n">
        <v>0</v>
      </c>
      <c r="AI14" s="2590" t="n">
        <v>7</v>
      </c>
      <c r="AJ14" s="2589" t="n">
        <v>234</v>
      </c>
      <c r="AK14" s="2589" t="n">
        <v>123</v>
      </c>
      <c r="AL14" s="2589" t="n">
        <v>111</v>
      </c>
      <c r="AM14" s="2590" t="n">
        <v>0</v>
      </c>
      <c r="AN14" s="2590" t="n">
        <v>0</v>
      </c>
      <c r="AO14" s="2590" t="n">
        <v>74</v>
      </c>
      <c r="AP14" s="2590" t="n">
        <v>0</v>
      </c>
      <c r="AQ14" s="2590" t="n">
        <v>59</v>
      </c>
      <c r="AR14" s="2590" t="n">
        <v>0</v>
      </c>
      <c r="AS14" s="2590" t="n">
        <v>69</v>
      </c>
      <c r="AT14" s="2590" t="n">
        <v>0</v>
      </c>
      <c r="AU14" s="2590" t="n">
        <v>32</v>
      </c>
      <c r="AV14" s="70" t="inlineStr">
        <is>
          <t>2024</t>
        </is>
      </c>
    </row>
    <row r="15" ht="15" customFormat="1" customHeight="1" s="392">
      <c r="A15" s="1949" t="inlineStr">
        <is>
          <t>자료 : 대한적십자사 대구경북혈액원</t>
        </is>
      </c>
      <c r="B15" s="2181" t="n"/>
      <c r="C15" s="2181" t="n"/>
      <c r="D15" s="2181" t="n"/>
      <c r="E15" s="2181" t="n"/>
      <c r="F15" s="2181" t="n"/>
      <c r="G15" s="2181" t="n"/>
      <c r="H15" s="2181" t="n"/>
      <c r="I15" s="2181" t="n"/>
      <c r="J15" s="2181" t="n"/>
      <c r="K15" s="2181" t="n"/>
      <c r="L15" s="2181" t="n"/>
      <c r="Q15" s="2592" t="n"/>
      <c r="R15" s="2592" t="n"/>
      <c r="S15" s="2592" t="n"/>
      <c r="T15" s="2592" t="n"/>
      <c r="U15" s="2592" t="n"/>
      <c r="V15" s="2592" t="n"/>
      <c r="W15" s="2592" t="n"/>
      <c r="X15" s="426" t="n"/>
      <c r="Y15" s="1414" t="inlineStr">
        <is>
          <t>Source : Korean Red Cross</t>
        </is>
      </c>
    </row>
    <row r="16" ht="15" customFormat="1" customHeight="1" s="392">
      <c r="A16" s="1948" t="inlineStr">
        <is>
          <t>주 : 2020년 자료부터 고등학교, 대학교로 학교 항목 세분화, '종교단체', '일반단체', '자영업', '종교직', '가사' 항목 추가,</t>
        </is>
      </c>
    </row>
    <row r="17" ht="15" customFormat="1" customHeight="1" s="392">
      <c r="A17" s="427" t="inlineStr">
        <is>
          <t xml:space="preserve">   '50세 이상' → '50~59세', '60세 이상' 항목 추가</t>
        </is>
      </c>
      <c r="B17" s="428" t="n"/>
      <c r="C17" s="428" t="n"/>
      <c r="D17" s="428" t="n"/>
      <c r="E17" s="428" t="n"/>
      <c r="F17" s="428" t="n"/>
      <c r="G17" s="428" t="n"/>
      <c r="H17" s="428" t="n"/>
      <c r="I17" s="428" t="n"/>
      <c r="J17" s="428" t="n"/>
      <c r="K17" s="428" t="n"/>
      <c r="L17" s="428" t="n"/>
    </row>
    <row r="18">
      <c r="A18" s="392" t="inlineStr">
        <is>
          <t xml:space="preserve">    2021년 자료부터 하위항목 개인헌혈, 단체헌혈 추가, 예비군, 직장, 기타 삭제직업별 하위 고등학생, 대학생 세분화, RH(+)와 RH(-) 혈액 합계 </t>
        </is>
      </c>
      <c r="F18" s="2593" t="n"/>
      <c r="J18" s="429" t="n"/>
      <c r="K18" s="1946" t="n"/>
      <c r="L18" s="1946" t="n"/>
    </row>
    <row r="19">
      <c r="F19" s="2593" t="n"/>
      <c r="J19" s="429" t="n"/>
      <c r="K19" s="1946" t="n"/>
      <c r="L19" s="1946" t="n"/>
    </row>
    <row r="20">
      <c r="F20" s="2593" t="n"/>
      <c r="J20" s="429" t="n"/>
      <c r="K20" s="1946" t="n"/>
      <c r="L20" s="1946" t="n"/>
    </row>
    <row r="21">
      <c r="F21" s="2593" t="n"/>
    </row>
  </sheetData>
  <mergeCells count="68">
    <mergeCell ref="A16:L16"/>
    <mergeCell ref="AT13:AU13"/>
    <mergeCell ref="P6:X6"/>
    <mergeCell ref="AH7:AI9"/>
    <mergeCell ref="E8:E9"/>
    <mergeCell ref="AP7:AQ9"/>
    <mergeCell ref="AP12:AQ12"/>
    <mergeCell ref="N7:O7"/>
    <mergeCell ref="G8:G9"/>
    <mergeCell ref="AK7:AL7"/>
    <mergeCell ref="AT7:AU9"/>
    <mergeCell ref="P7:P9"/>
    <mergeCell ref="AG7:AG9"/>
    <mergeCell ref="AR7:AS9"/>
    <mergeCell ref="Y7:Y9"/>
    <mergeCell ref="T7:T9"/>
    <mergeCell ref="V7:V9"/>
    <mergeCell ref="AB7:AB9"/>
    <mergeCell ref="AD7:AD9"/>
    <mergeCell ref="AT12:AU12"/>
    <mergeCell ref="AE7:AF9"/>
    <mergeCell ref="AM11:AO11"/>
    <mergeCell ref="Z7:AA7"/>
    <mergeCell ref="F8:F9"/>
    <mergeCell ref="L8:L9"/>
    <mergeCell ref="N8:N9"/>
    <mergeCell ref="A6:A9"/>
    <mergeCell ref="Z8:Z9"/>
    <mergeCell ref="Q7:Q9"/>
    <mergeCell ref="B7:B9"/>
    <mergeCell ref="A3:AV3"/>
    <mergeCell ref="E7:G7"/>
    <mergeCell ref="AR13:AS13"/>
    <mergeCell ref="AM7:AO9"/>
    <mergeCell ref="AM12:AO12"/>
    <mergeCell ref="AM6:AU6"/>
    <mergeCell ref="C8:C9"/>
    <mergeCell ref="H7:L7"/>
    <mergeCell ref="I8:I9"/>
    <mergeCell ref="AL8:AL9"/>
    <mergeCell ref="K8:K9"/>
    <mergeCell ref="AC7:AC9"/>
    <mergeCell ref="AT10:AU10"/>
    <mergeCell ref="O8:O9"/>
    <mergeCell ref="D8:D9"/>
    <mergeCell ref="R7:R9"/>
    <mergeCell ref="X7:X9"/>
    <mergeCell ref="AP11:AQ11"/>
    <mergeCell ref="Y6:AI6"/>
    <mergeCell ref="A4:AV4"/>
    <mergeCell ref="AV6:AV9"/>
    <mergeCell ref="AR12:AS12"/>
    <mergeCell ref="W7:W9"/>
    <mergeCell ref="A15:L15"/>
    <mergeCell ref="C7:D7"/>
    <mergeCell ref="B6:L6"/>
    <mergeCell ref="H8:H9"/>
    <mergeCell ref="AR11:AS11"/>
    <mergeCell ref="J8:J9"/>
    <mergeCell ref="AT11:AU11"/>
    <mergeCell ref="AA8:AA9"/>
    <mergeCell ref="M7:M9"/>
    <mergeCell ref="S7:S9"/>
    <mergeCell ref="AJ7:AJ9"/>
    <mergeCell ref="AK8:AK9"/>
    <mergeCell ref="U7:U9"/>
    <mergeCell ref="AN13:AO13"/>
    <mergeCell ref="AP13:AQ13"/>
  </mergeCells>
  <pageMargins left="0.7086614173228347" right="0.7086614173228347" top="0.7874015748031497" bottom="0.7874015748031497" header="0.3937007874015748" footer="0.3937007874015748"/>
  <pageSetup orientation="portrait" paperSize="9" scale="20" pageOrder="overThenDown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AL37"/>
  <sheetViews>
    <sheetView showGridLines="0" view="pageBreakPreview" zoomScaleNormal="100" zoomScaleSheetLayoutView="100" workbookViewId="0">
      <selection activeCell="A13" sqref="A13:IV35"/>
    </sheetView>
  </sheetViews>
  <sheetFormatPr baseColWidth="8" defaultRowHeight="12"/>
  <cols>
    <col width="10.21875" customWidth="1" style="20" min="1" max="3"/>
    <col width="6.109375" customWidth="1" style="20" min="4" max="6"/>
    <col width="5.77734375" customWidth="1" style="20" min="7" max="9"/>
    <col width="6" customWidth="1" style="20" min="10" max="12"/>
    <col width="5.88671875" customWidth="1" style="20" min="13" max="15"/>
    <col width="6.88671875" customWidth="1" style="20" min="16" max="18"/>
    <col width="6.6640625" customWidth="1" style="20" min="19" max="21"/>
    <col width="6.33203125" customWidth="1" style="20" min="22" max="22"/>
    <col width="5.77734375" customWidth="1" style="20" min="23" max="24"/>
    <col width="6" customWidth="1" style="20" min="25" max="27"/>
    <col width="6.21875" customWidth="1" style="20" min="28" max="30"/>
    <col width="10.88671875" customWidth="1" style="20" min="31" max="31"/>
    <col width="11.77734375" customWidth="1" style="20" min="32" max="32"/>
    <col width="8.88671875" customWidth="1" style="20" min="33" max="16384"/>
  </cols>
  <sheetData>
    <row r="1" ht="15" customFormat="1" customHeight="1" s="34">
      <c r="A1" s="34" t="inlineStr">
        <is>
          <t>ⅩⅡ. 보건 및 사회보장</t>
        </is>
      </c>
      <c r="U1" s="1502" t="n"/>
      <c r="AF1" s="1502" t="inlineStr">
        <is>
          <t>ⅩⅡ. Health and Social Security</t>
        </is>
      </c>
    </row>
    <row r="2" ht="15" customFormat="1" customHeight="1" s="34">
      <c r="U2" s="1502" t="n"/>
      <c r="AF2" s="1502" t="n"/>
    </row>
    <row r="3" ht="24.95" customFormat="1" customHeight="1" s="285">
      <c r="A3" s="1397" t="inlineStr">
        <is>
          <t>40. 방문건강관리사업 실적</t>
        </is>
      </c>
      <c r="AG3" s="393" t="n"/>
      <c r="AH3" s="393" t="n"/>
      <c r="AI3" s="393" t="n"/>
      <c r="AJ3" s="393" t="n"/>
      <c r="AK3" s="393" t="n"/>
    </row>
    <row r="4" ht="24.95" customFormat="1" customHeight="1" s="285">
      <c r="A4" s="1397" t="inlineStr">
        <is>
          <t>40. Home Visiting Health Service</t>
        </is>
      </c>
    </row>
    <row r="5" ht="15" customFormat="1" customHeight="1" s="34" thickBot="1">
      <c r="A5" s="1997" t="inlineStr">
        <is>
          <t>단위 : 가구수, 명, 건수</t>
        </is>
      </c>
      <c r="B5" s="34" t="n"/>
      <c r="C5" s="34" t="n"/>
      <c r="D5" s="34" t="n"/>
      <c r="E5" s="34" t="n"/>
      <c r="F5" s="34" t="n"/>
      <c r="G5" s="34" t="n"/>
      <c r="H5" s="34" t="n"/>
      <c r="I5" s="34" t="n"/>
      <c r="J5" s="34" t="n"/>
      <c r="K5" s="34" t="n"/>
      <c r="L5" s="34" t="n"/>
      <c r="M5" s="34" t="n"/>
      <c r="N5" s="34" t="n"/>
      <c r="O5" s="34" t="n"/>
      <c r="P5" s="34" t="n"/>
      <c r="Q5" s="34" t="n"/>
      <c r="R5" s="34" t="n"/>
      <c r="S5" s="34" t="n"/>
      <c r="T5" s="34" t="n"/>
      <c r="U5" s="1502" t="n"/>
      <c r="V5" s="34" t="n"/>
      <c r="W5" s="1502" t="n"/>
      <c r="X5" s="1502" t="n"/>
      <c r="Y5" s="1502" t="n"/>
      <c r="Z5" s="1502" t="n"/>
      <c r="AA5" s="1502" t="n"/>
      <c r="AE5" s="1502" t="n"/>
      <c r="AF5" s="1502" t="inlineStr">
        <is>
          <t>Unit : number, person, case</t>
        </is>
      </c>
    </row>
    <row r="6" ht="26.25" customFormat="1" customHeight="1" s="394">
      <c r="A6" s="2289" t="inlineStr">
        <is>
          <t>연별 및 읍면별</t>
        </is>
      </c>
      <c r="B6" s="2115" t="inlineStr">
        <is>
          <t>가정방문 Home Visiting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098" t="n"/>
      <c r="M6" s="2098" t="n"/>
      <c r="N6" s="2098" t="n"/>
      <c r="O6" s="2098" t="n"/>
      <c r="P6" s="2098" t="n"/>
      <c r="Q6" s="2098" t="n"/>
      <c r="R6" s="2098" t="n"/>
      <c r="S6" s="2098" t="n"/>
      <c r="T6" s="2098" t="n"/>
      <c r="U6" s="2098" t="n"/>
      <c r="V6" s="2098" t="n"/>
      <c r="W6" s="2098" t="n"/>
      <c r="X6" s="2098" t="n"/>
      <c r="Y6" s="2098" t="n"/>
      <c r="Z6" s="2098" t="n"/>
      <c r="AA6" s="2098" t="n"/>
      <c r="AB6" s="2098" t="n"/>
      <c r="AC6" s="2098" t="n"/>
      <c r="AD6" s="2098" t="n"/>
      <c r="AE6" s="2116" t="n"/>
      <c r="AF6" s="2594" t="inlineStr">
        <is>
          <t>Year &amp; Eup, 
Myeon</t>
        </is>
      </c>
    </row>
    <row r="7" ht="26.25" customFormat="1" customHeight="1" s="394">
      <c r="A7" s="2060" t="n"/>
      <c r="B7" s="1480" t="inlineStr">
        <is>
          <t>등록가구
Registration household</t>
        </is>
      </c>
      <c r="C7" s="1480" t="inlineStr">
        <is>
          <t>방문건수
No. of Visits</t>
        </is>
      </c>
      <c r="D7" s="1474" t="inlineStr">
        <is>
          <t>질환별 방문간호환자수
Number of home visiting patients to be taken care of diseases</t>
        </is>
      </c>
      <c r="E7" s="2140" t="n"/>
      <c r="F7" s="2140" t="n"/>
      <c r="G7" s="2140" t="n"/>
      <c r="H7" s="2140" t="n"/>
      <c r="I7" s="2140" t="n"/>
      <c r="J7" s="2140" t="n"/>
      <c r="K7" s="2140" t="n"/>
      <c r="L7" s="2140" t="n"/>
      <c r="M7" s="2140" t="n"/>
      <c r="N7" s="2140" t="n"/>
      <c r="O7" s="2140" t="n"/>
      <c r="P7" s="2140" t="n"/>
      <c r="Q7" s="2140" t="n"/>
      <c r="R7" s="2140" t="n"/>
      <c r="S7" s="2140" t="n"/>
      <c r="T7" s="2140" t="n"/>
      <c r="U7" s="2140" t="n"/>
      <c r="V7" s="2140" t="n"/>
      <c r="W7" s="2140" t="n"/>
      <c r="X7" s="2140" t="n"/>
      <c r="Y7" s="2140" t="n"/>
      <c r="Z7" s="2140" t="n"/>
      <c r="AA7" s="2140" t="n"/>
      <c r="AB7" s="2140" t="n"/>
      <c r="AC7" s="2140" t="n"/>
      <c r="AD7" s="2139" t="n"/>
      <c r="AE7" s="564" t="inlineStr">
        <is>
          <t>보건소 내외
서비스연계 건수
No of connection
servce of health
center inside and out</t>
        </is>
      </c>
    </row>
    <row r="8" ht="26.25" customFormat="1" customHeight="1" s="394">
      <c r="A8" s="2060" t="n"/>
      <c r="B8" s="2064" t="n"/>
      <c r="C8" s="2064" t="n"/>
      <c r="D8" s="2063" t="n"/>
      <c r="E8" s="2061" t="n"/>
      <c r="F8" s="2061" t="n"/>
      <c r="G8" s="2061" t="n"/>
      <c r="H8" s="2061" t="n"/>
      <c r="I8" s="2061" t="n"/>
      <c r="J8" s="2061" t="n"/>
      <c r="K8" s="2061" t="n"/>
      <c r="L8" s="2061" t="n"/>
      <c r="M8" s="2061" t="n"/>
      <c r="N8" s="2061" t="n"/>
      <c r="O8" s="2061" t="n"/>
      <c r="P8" s="2061" t="n"/>
      <c r="Q8" s="2061" t="n"/>
      <c r="R8" s="2061" t="n"/>
      <c r="S8" s="2061" t="n"/>
      <c r="T8" s="2061" t="n"/>
      <c r="U8" s="2061" t="n"/>
      <c r="V8" s="2061" t="n"/>
      <c r="W8" s="2061" t="n"/>
      <c r="X8" s="2061" t="n"/>
      <c r="Y8" s="2061" t="n"/>
      <c r="Z8" s="2061" t="n"/>
      <c r="AA8" s="2061" t="n"/>
      <c r="AB8" s="2061" t="n"/>
      <c r="AC8" s="2061" t="n"/>
      <c r="AD8" s="2062" t="n"/>
      <c r="AE8" s="2065" t="n"/>
    </row>
    <row r="9" ht="14.25" customFormat="1" customHeight="1" s="394">
      <c r="A9" s="2060" t="n"/>
      <c r="B9" s="2064" t="n"/>
      <c r="C9" s="2064" t="n"/>
      <c r="D9" s="1674" t="inlineStr">
        <is>
          <t>계
Total</t>
        </is>
      </c>
      <c r="E9" s="1661" t="n"/>
      <c r="F9" s="2139" t="n"/>
      <c r="G9" s="2595" t="inlineStr">
        <is>
          <t>암
Cancer</t>
        </is>
      </c>
      <c r="H9" s="2596" t="n"/>
      <c r="I9" s="2139" t="n"/>
      <c r="J9" s="1661" t="inlineStr">
        <is>
          <t>당뇨병
Diabetes</t>
        </is>
      </c>
      <c r="K9" s="1661" t="n"/>
      <c r="L9" s="2139" t="n"/>
      <c r="M9" s="1674" t="inlineStr">
        <is>
          <t>고혈압
Hypertension</t>
        </is>
      </c>
      <c r="N9" s="1661" t="n"/>
      <c r="O9" s="2139" t="n"/>
      <c r="P9" s="1661" t="inlineStr">
        <is>
          <t>관절염
Arthritis</t>
        </is>
      </c>
      <c r="Q9" s="1661" t="n"/>
      <c r="R9" s="2139" t="n"/>
      <c r="S9" s="1480" t="inlineStr">
        <is>
          <t>뇌졸중
Apoplexy</t>
        </is>
      </c>
      <c r="T9" s="1661" t="n"/>
      <c r="U9" s="2139" t="n"/>
      <c r="V9" s="1661" t="inlineStr">
        <is>
          <t>치매
Dementia</t>
        </is>
      </c>
      <c r="W9" s="1661" t="n"/>
      <c r="X9" s="2139" t="n"/>
      <c r="Y9" s="1661" t="inlineStr">
        <is>
          <t>정신질환
Mental illness</t>
        </is>
      </c>
      <c r="Z9" s="1661" t="n"/>
      <c r="AA9" s="2139" t="n"/>
      <c r="AB9" s="1474" t="inlineStr">
        <is>
          <t>기타
Others</t>
        </is>
      </c>
      <c r="AC9" s="1661" t="n"/>
      <c r="AD9" s="2139" t="n"/>
      <c r="AE9" s="2065" t="n"/>
    </row>
    <row r="10" ht="14.25" customFormat="1" customHeight="1" s="394">
      <c r="A10" s="2060" t="n"/>
      <c r="B10" s="2064" t="n"/>
      <c r="C10" s="2064" t="n"/>
      <c r="D10" s="2102" t="n"/>
      <c r="E10" s="2061" t="n"/>
      <c r="F10" s="2062" t="n"/>
      <c r="G10" s="2064" t="n"/>
      <c r="H10" s="2061" t="n"/>
      <c r="I10" s="2062" t="n"/>
      <c r="J10" s="2086" t="n"/>
      <c r="K10" s="2061" t="n"/>
      <c r="L10" s="2062" t="n"/>
      <c r="M10" s="2102" t="n"/>
      <c r="N10" s="2061" t="n"/>
      <c r="O10" s="2062" t="n"/>
      <c r="P10" s="2086" t="n"/>
      <c r="Q10" s="2061" t="n"/>
      <c r="R10" s="2062" t="n"/>
      <c r="S10" s="2064" t="n"/>
      <c r="T10" s="2061" t="n"/>
      <c r="U10" s="2062" t="n"/>
      <c r="V10" s="2086" t="n"/>
      <c r="W10" s="2061" t="n"/>
      <c r="X10" s="2062" t="n"/>
      <c r="Y10" s="2086" t="n"/>
      <c r="Z10" s="2061" t="n"/>
      <c r="AA10" s="2062" t="n"/>
      <c r="AB10" s="2064" t="n"/>
      <c r="AC10" s="2061" t="n"/>
      <c r="AD10" s="2062" t="n"/>
      <c r="AE10" s="2065" t="n"/>
    </row>
    <row r="11" ht="14.25" customFormat="1" customHeight="1" s="394">
      <c r="A11" s="2060" t="n"/>
      <c r="B11" s="2064" t="n"/>
      <c r="C11" s="2064" t="n"/>
      <c r="D11" s="2102" t="n"/>
      <c r="E11" s="1480" t="inlineStr">
        <is>
          <t>남
Male</t>
        </is>
      </c>
      <c r="F11" s="1480" t="inlineStr">
        <is>
          <t>여
Female</t>
        </is>
      </c>
      <c r="G11" s="2064" t="n"/>
      <c r="H11" s="1480" t="inlineStr">
        <is>
          <t>남
Male</t>
        </is>
      </c>
      <c r="I11" s="1480" t="inlineStr">
        <is>
          <t>여
Female</t>
        </is>
      </c>
      <c r="J11" s="2086" t="n"/>
      <c r="K11" s="1480" t="inlineStr">
        <is>
          <t>남
Male</t>
        </is>
      </c>
      <c r="L11" s="1480" t="inlineStr">
        <is>
          <t>여
Female</t>
        </is>
      </c>
      <c r="M11" s="2102" t="n"/>
      <c r="N11" s="1480" t="inlineStr">
        <is>
          <t>남
Male</t>
        </is>
      </c>
      <c r="O11" s="1480" t="inlineStr">
        <is>
          <t>여
Female</t>
        </is>
      </c>
      <c r="P11" s="2086" t="n"/>
      <c r="Q11" s="1480" t="inlineStr">
        <is>
          <t>남
Male</t>
        </is>
      </c>
      <c r="R11" s="1480" t="inlineStr">
        <is>
          <t>여
Female</t>
        </is>
      </c>
      <c r="S11" s="2064" t="n"/>
      <c r="T11" s="1480" t="inlineStr">
        <is>
          <t>남
Male</t>
        </is>
      </c>
      <c r="U11" s="1480" t="inlineStr">
        <is>
          <t>여
Female</t>
        </is>
      </c>
      <c r="V11" s="2086" t="n"/>
      <c r="W11" s="1480" t="inlineStr">
        <is>
          <t>남
Male</t>
        </is>
      </c>
      <c r="X11" s="1480" t="inlineStr">
        <is>
          <t>여
Female</t>
        </is>
      </c>
      <c r="Y11" s="2086" t="n"/>
      <c r="Z11" s="1480" t="inlineStr">
        <is>
          <t>남
Male</t>
        </is>
      </c>
      <c r="AA11" s="1480" t="inlineStr">
        <is>
          <t>여
Female</t>
        </is>
      </c>
      <c r="AB11" s="2064" t="n"/>
      <c r="AC11" s="1662" t="inlineStr">
        <is>
          <t>남
Male</t>
        </is>
      </c>
      <c r="AD11" s="1480" t="inlineStr">
        <is>
          <t>여
Female</t>
        </is>
      </c>
      <c r="AE11" s="2065" t="n"/>
    </row>
    <row r="12" ht="14.25" customFormat="1" customHeight="1" s="394">
      <c r="A12" s="2068" t="n"/>
      <c r="B12" s="2070" t="n"/>
      <c r="C12" s="2070" t="n"/>
      <c r="D12" s="2063" t="n"/>
      <c r="E12" s="2070" t="n"/>
      <c r="F12" s="2070" t="n"/>
      <c r="G12" s="2069" t="n"/>
      <c r="H12" s="2070" t="n"/>
      <c r="I12" s="2070" t="n"/>
      <c r="J12" s="2062" t="n"/>
      <c r="K12" s="2070" t="n"/>
      <c r="L12" s="2070" t="n"/>
      <c r="M12" s="2063" t="n"/>
      <c r="N12" s="2070" t="n"/>
      <c r="O12" s="2070" t="n"/>
      <c r="P12" s="2062" t="n"/>
      <c r="Q12" s="2070" t="n"/>
      <c r="R12" s="2070" t="n"/>
      <c r="S12" s="2070" t="n"/>
      <c r="T12" s="2070" t="n"/>
      <c r="U12" s="2070" t="n"/>
      <c r="V12" s="2062" t="n"/>
      <c r="W12" s="2070" t="n"/>
      <c r="X12" s="2070" t="n"/>
      <c r="Y12" s="2062" t="n"/>
      <c r="Z12" s="2070" t="n"/>
      <c r="AA12" s="2070" t="n"/>
      <c r="AB12" s="2069" t="n"/>
      <c r="AC12" s="2103" t="n"/>
      <c r="AD12" s="2070" t="n"/>
      <c r="AE12" s="2071" t="n"/>
      <c r="AF12" s="2067" t="n"/>
    </row>
    <row r="13" ht="36.75" customFormat="1" customHeight="1" s="922">
      <c r="A13" s="918" t="n">
        <v>2020</v>
      </c>
      <c r="B13" s="2597" t="n">
        <v>2217</v>
      </c>
      <c r="C13" s="2597" t="n">
        <v>32391</v>
      </c>
      <c r="D13" s="2597" t="n">
        <v>6264</v>
      </c>
      <c r="E13" s="2597" t="n">
        <v>987</v>
      </c>
      <c r="F13" s="2597" t="n">
        <v>5277</v>
      </c>
      <c r="G13" s="2597" t="n">
        <v>92</v>
      </c>
      <c r="H13" s="2597" t="n">
        <v>32</v>
      </c>
      <c r="I13" s="2597" t="n">
        <v>60</v>
      </c>
      <c r="J13" s="2597" t="n">
        <v>537</v>
      </c>
      <c r="K13" s="2597" t="n">
        <v>122</v>
      </c>
      <c r="L13" s="2597" t="n">
        <v>415</v>
      </c>
      <c r="M13" s="2597" t="n">
        <v>1643</v>
      </c>
      <c r="N13" s="2597" t="n">
        <v>268</v>
      </c>
      <c r="O13" s="2597" t="n">
        <v>1375</v>
      </c>
      <c r="P13" s="2597" t="n">
        <v>1515</v>
      </c>
      <c r="Q13" s="2597" t="n">
        <v>149</v>
      </c>
      <c r="R13" s="2597" t="n">
        <v>1366</v>
      </c>
      <c r="S13" s="2597" t="n">
        <v>190</v>
      </c>
      <c r="T13" s="2597" t="n">
        <v>53</v>
      </c>
      <c r="U13" s="2597" t="n">
        <v>137</v>
      </c>
      <c r="V13" s="2597" t="n">
        <v>127</v>
      </c>
      <c r="W13" s="2597" t="n">
        <v>18</v>
      </c>
      <c r="X13" s="2597" t="n">
        <v>109</v>
      </c>
      <c r="Y13" s="2597" t="n">
        <v>59</v>
      </c>
      <c r="Z13" s="2597" t="n">
        <v>19</v>
      </c>
      <c r="AA13" s="2597" t="n">
        <v>40</v>
      </c>
      <c r="AB13" s="2597" t="n">
        <v>2101</v>
      </c>
      <c r="AC13" s="2597" t="n">
        <v>327</v>
      </c>
      <c r="AD13" s="2597" t="n">
        <v>1744</v>
      </c>
      <c r="AE13" s="2598" t="n">
        <v>177</v>
      </c>
      <c r="AF13" s="921" t="n">
        <v>2020</v>
      </c>
    </row>
    <row r="14" ht="36.75" customFormat="1" customHeight="1" s="923">
      <c r="A14" s="918" t="n">
        <v>2021</v>
      </c>
      <c r="B14" s="2597" t="n">
        <v>2088</v>
      </c>
      <c r="C14" s="2597" t="n">
        <v>38846</v>
      </c>
      <c r="D14" s="2597" t="n">
        <v>5594</v>
      </c>
      <c r="E14" s="2597" t="n">
        <v>830</v>
      </c>
      <c r="F14" s="2597" t="n">
        <v>4764</v>
      </c>
      <c r="G14" s="2597" t="n">
        <v>84</v>
      </c>
      <c r="H14" s="2597" t="n">
        <v>31</v>
      </c>
      <c r="I14" s="2597" t="n">
        <v>53</v>
      </c>
      <c r="J14" s="2597" t="n">
        <v>525</v>
      </c>
      <c r="K14" s="2597" t="n">
        <v>116</v>
      </c>
      <c r="L14" s="2597" t="n">
        <v>409</v>
      </c>
      <c r="M14" s="2597" t="n">
        <v>1567</v>
      </c>
      <c r="N14" s="2597" t="n">
        <v>256</v>
      </c>
      <c r="O14" s="2597" t="n">
        <v>1311</v>
      </c>
      <c r="P14" s="2597" t="n">
        <v>1397</v>
      </c>
      <c r="Q14" s="2597" t="n">
        <v>134</v>
      </c>
      <c r="R14" s="2597" t="n">
        <v>1263</v>
      </c>
      <c r="S14" s="2597" t="n">
        <v>171</v>
      </c>
      <c r="T14" s="2597" t="n">
        <v>47</v>
      </c>
      <c r="U14" s="2597" t="n">
        <v>124</v>
      </c>
      <c r="V14" s="2597" t="n">
        <v>88</v>
      </c>
      <c r="W14" s="2597" t="n">
        <v>17</v>
      </c>
      <c r="X14" s="2597" t="n">
        <v>71</v>
      </c>
      <c r="Y14" s="2597" t="n">
        <v>50</v>
      </c>
      <c r="Z14" s="2597" t="n">
        <v>16</v>
      </c>
      <c r="AA14" s="2597" t="n">
        <v>34</v>
      </c>
      <c r="AB14" s="2597" t="n">
        <v>1712</v>
      </c>
      <c r="AC14" s="2597" t="n">
        <v>213</v>
      </c>
      <c r="AD14" s="2597" t="n">
        <v>1499</v>
      </c>
      <c r="AE14" s="2598" t="n">
        <v>71</v>
      </c>
      <c r="AF14" s="921" t="n">
        <v>2021</v>
      </c>
    </row>
    <row r="15" ht="36.75" customFormat="1" customHeight="1" s="923">
      <c r="A15" s="918" t="n">
        <v>2022</v>
      </c>
      <c r="B15" s="2597" t="n">
        <v>1727</v>
      </c>
      <c r="C15" s="2597" t="n">
        <v>35487</v>
      </c>
      <c r="D15" s="2597" t="n">
        <v>4747</v>
      </c>
      <c r="E15" s="2597" t="n">
        <v>660</v>
      </c>
      <c r="F15" s="2597" t="n">
        <v>4087</v>
      </c>
      <c r="G15" s="2597" t="n">
        <v>53</v>
      </c>
      <c r="H15" s="2597" t="n">
        <v>15</v>
      </c>
      <c r="I15" s="2597" t="n">
        <v>38</v>
      </c>
      <c r="J15" s="2597" t="n">
        <v>409</v>
      </c>
      <c r="K15" s="2597" t="n">
        <v>88</v>
      </c>
      <c r="L15" s="2597" t="n">
        <v>321</v>
      </c>
      <c r="M15" s="2597" t="n">
        <v>1258</v>
      </c>
      <c r="N15" s="2597" t="n">
        <v>194</v>
      </c>
      <c r="O15" s="2597" t="n">
        <v>1064</v>
      </c>
      <c r="P15" s="2597" t="n">
        <v>1093</v>
      </c>
      <c r="Q15" s="2597" t="n">
        <v>108</v>
      </c>
      <c r="R15" s="2597" t="n">
        <v>985</v>
      </c>
      <c r="S15" s="2597" t="n">
        <v>131</v>
      </c>
      <c r="T15" s="2597" t="n">
        <v>34</v>
      </c>
      <c r="U15" s="2597" t="n">
        <v>97</v>
      </c>
      <c r="V15" s="2597" t="n">
        <v>45</v>
      </c>
      <c r="W15" s="2597" t="n">
        <v>11</v>
      </c>
      <c r="X15" s="2597" t="n">
        <v>34</v>
      </c>
      <c r="Y15" s="2597" t="n">
        <v>29</v>
      </c>
      <c r="Z15" s="2597" t="n">
        <v>10</v>
      </c>
      <c r="AA15" s="2597" t="n">
        <v>19</v>
      </c>
      <c r="AB15" s="2597" t="n">
        <v>1729</v>
      </c>
      <c r="AC15" s="2597" t="n">
        <v>200</v>
      </c>
      <c r="AD15" s="2597" t="n">
        <v>1529</v>
      </c>
      <c r="AE15" s="2598" t="n">
        <v>135</v>
      </c>
      <c r="AF15" s="921" t="n">
        <v>2022</v>
      </c>
    </row>
    <row r="16" ht="36.75" customFormat="1" customHeight="1" s="923">
      <c r="A16" s="918" t="n">
        <v>2023</v>
      </c>
      <c r="B16" s="2597" t="n">
        <v>1642</v>
      </c>
      <c r="C16" s="2597" t="n">
        <v>38498</v>
      </c>
      <c r="D16" s="2597" t="n">
        <v>4050</v>
      </c>
      <c r="E16" s="2597" t="n">
        <v>610</v>
      </c>
      <c r="F16" s="2597" t="n">
        <v>3440</v>
      </c>
      <c r="G16" s="2597" t="n">
        <v>93</v>
      </c>
      <c r="H16" s="2597" t="n">
        <v>47</v>
      </c>
      <c r="I16" s="2597" t="n">
        <v>46</v>
      </c>
      <c r="J16" s="2597" t="n">
        <v>418</v>
      </c>
      <c r="K16" s="2597" t="n">
        <v>82</v>
      </c>
      <c r="L16" s="2597" t="n">
        <v>336</v>
      </c>
      <c r="M16" s="2597" t="n">
        <v>1200</v>
      </c>
      <c r="N16" s="2597" t="n">
        <v>182</v>
      </c>
      <c r="O16" s="2597" t="n">
        <v>1018</v>
      </c>
      <c r="P16" s="2597" t="n">
        <v>1020</v>
      </c>
      <c r="Q16" s="2597" t="n">
        <v>83</v>
      </c>
      <c r="R16" s="2597" t="n">
        <v>937</v>
      </c>
      <c r="S16" s="2597" t="n">
        <v>129</v>
      </c>
      <c r="T16" s="2597" t="n">
        <v>31</v>
      </c>
      <c r="U16" s="2597" t="n">
        <v>98</v>
      </c>
      <c r="V16" s="2597" t="n">
        <v>41</v>
      </c>
      <c r="W16" s="2597" t="n">
        <v>6</v>
      </c>
      <c r="X16" s="2597" t="n">
        <v>34</v>
      </c>
      <c r="Y16" s="2597" t="n">
        <v>15</v>
      </c>
      <c r="Z16" s="2597" t="n">
        <v>6</v>
      </c>
      <c r="AA16" s="2597" t="n">
        <v>9</v>
      </c>
      <c r="AB16" s="2597" t="n">
        <v>1134</v>
      </c>
      <c r="AC16" s="2597" t="n">
        <v>173</v>
      </c>
      <c r="AD16" s="2597" t="n">
        <v>961</v>
      </c>
      <c r="AE16" s="2598" t="n">
        <v>1099</v>
      </c>
      <c r="AF16" s="921" t="n">
        <v>2023</v>
      </c>
    </row>
    <row r="17" ht="36.75" customFormat="1" customHeight="1" s="34">
      <c r="A17" s="1044" t="n">
        <v>2024</v>
      </c>
      <c r="B17" s="2599">
        <f>SUM(B28:B35)</f>
        <v/>
      </c>
      <c r="C17" s="2599">
        <f>SUM(C28:C35)</f>
        <v/>
      </c>
      <c r="D17" s="2599">
        <f>SUM(D28:D35)</f>
        <v/>
      </c>
      <c r="E17" s="2599">
        <f>SUM(E28:E35)</f>
        <v/>
      </c>
      <c r="F17" s="2599">
        <f>SUM(F28:F35)</f>
        <v/>
      </c>
      <c r="G17" s="2599">
        <f>SUM(G28:G35)</f>
        <v/>
      </c>
      <c r="H17" s="2599">
        <f>SUM(H28:H35)</f>
        <v/>
      </c>
      <c r="I17" s="2599">
        <f>SUM(I28:I35)</f>
        <v/>
      </c>
      <c r="J17" s="2599">
        <f>SUM(J28:J35)</f>
        <v/>
      </c>
      <c r="K17" s="2599">
        <f>SUM(K28:K35)</f>
        <v/>
      </c>
      <c r="L17" s="2599">
        <f>SUM(L28:L35)</f>
        <v/>
      </c>
      <c r="M17" s="2599">
        <f>SUM(M28:M35)</f>
        <v/>
      </c>
      <c r="N17" s="2599">
        <f>SUM(N28:N35)</f>
        <v/>
      </c>
      <c r="O17" s="2599">
        <f>SUM(O28:O35)</f>
        <v/>
      </c>
      <c r="P17" s="2599">
        <f>SUM(P28:P35)</f>
        <v/>
      </c>
      <c r="Q17" s="2599">
        <f>SUM(Q28:Q35)</f>
        <v/>
      </c>
      <c r="R17" s="2599">
        <f>SUM(R28:R35)</f>
        <v/>
      </c>
      <c r="S17" s="2599">
        <f>SUM(S28:S35)</f>
        <v/>
      </c>
      <c r="T17" s="2599">
        <f>SUM(T28:T35)</f>
        <v/>
      </c>
      <c r="U17" s="2599">
        <f>SUM(U28:U35)</f>
        <v/>
      </c>
      <c r="V17" s="2599">
        <f>SUM(V28:V35)</f>
        <v/>
      </c>
      <c r="W17" s="2599">
        <f>SUM(W28:W35)</f>
        <v/>
      </c>
      <c r="X17" s="2599">
        <f>SUM(X28:X35)</f>
        <v/>
      </c>
      <c r="Y17" s="2599">
        <f>SUM(Y28:Y35)</f>
        <v/>
      </c>
      <c r="Z17" s="2599">
        <f>SUM(Z28:Z35)</f>
        <v/>
      </c>
      <c r="AA17" s="2599">
        <f>SUM(AA28:AA35)</f>
        <v/>
      </c>
      <c r="AB17" s="2599">
        <f>SUM(AB28:AB35)</f>
        <v/>
      </c>
      <c r="AC17" s="2599">
        <f>SUM(AC28:AC35)</f>
        <v/>
      </c>
      <c r="AD17" s="2599">
        <f>SUM(AD28:AD35)</f>
        <v/>
      </c>
      <c r="AE17" s="2600">
        <f>SUM(AE28:AE35)</f>
        <v/>
      </c>
      <c r="AF17" s="1043" t="n">
        <v>2024</v>
      </c>
    </row>
    <row r="18" hidden="1" ht="24.75" customFormat="1" customHeight="1" s="34">
      <c r="A18" s="1044" t="n"/>
      <c r="B18" s="2601" t="n"/>
      <c r="C18" s="2601" t="n"/>
      <c r="D18" s="2601" t="n"/>
      <c r="E18" s="2601" t="n"/>
      <c r="F18" s="2601" t="n"/>
      <c r="G18" s="2601" t="n"/>
      <c r="H18" s="2601" t="n"/>
      <c r="I18" s="2601" t="n"/>
      <c r="J18" s="2601" t="n"/>
      <c r="K18" s="2601" t="n"/>
      <c r="L18" s="2601" t="n"/>
      <c r="M18" s="2601" t="n"/>
      <c r="N18" s="2601" t="n"/>
      <c r="O18" s="2601" t="n"/>
      <c r="P18" s="2601" t="n"/>
      <c r="Q18" s="2601" t="n"/>
      <c r="R18" s="2601" t="n"/>
      <c r="S18" s="2601" t="n"/>
      <c r="T18" s="2601" t="n"/>
      <c r="U18" s="2601" t="n"/>
      <c r="V18" s="2601" t="n"/>
      <c r="W18" s="2601" t="n"/>
      <c r="X18" s="2601" t="n"/>
      <c r="Y18" s="2601" t="n"/>
      <c r="Z18" s="2601" t="n"/>
      <c r="AA18" s="2601" t="n"/>
      <c r="AB18" s="2601" t="n"/>
      <c r="AC18" s="2601" t="n"/>
      <c r="AD18" s="2601" t="n"/>
      <c r="AE18" s="2602" t="n"/>
    </row>
    <row r="19" hidden="1" ht="24.75" customFormat="1" customHeight="1" s="34">
      <c r="A19" s="1007" t="inlineStr">
        <is>
          <t>고 령 읍</t>
        </is>
      </c>
      <c r="B19" s="2601" t="n">
        <v>821</v>
      </c>
      <c r="C19" s="2601" t="n">
        <v>2154</v>
      </c>
      <c r="D19" s="2601">
        <f>SUM(G19:AB19)</f>
        <v/>
      </c>
      <c r="E19" s="2601" t="n"/>
      <c r="F19" s="2601" t="n"/>
      <c r="G19" s="2601" t="n">
        <v>41</v>
      </c>
      <c r="H19" s="2601" t="n"/>
      <c r="I19" s="2601" t="n"/>
      <c r="J19" s="2601" t="n">
        <v>104</v>
      </c>
      <c r="K19" s="2601" t="n"/>
      <c r="L19" s="2601" t="n"/>
      <c r="M19" s="2601" t="n">
        <v>246</v>
      </c>
      <c r="N19" s="2601" t="n"/>
      <c r="O19" s="2601" t="n"/>
      <c r="P19" s="2601" t="n">
        <v>290</v>
      </c>
      <c r="Q19" s="2601" t="n"/>
      <c r="R19" s="2601" t="n"/>
      <c r="S19" s="2601" t="n">
        <v>61</v>
      </c>
      <c r="T19" s="2601" t="n"/>
      <c r="U19" s="2601" t="n"/>
      <c r="V19" s="2601" t="n">
        <v>1</v>
      </c>
      <c r="W19" s="2601" t="n"/>
      <c r="X19" s="2601" t="n"/>
      <c r="Y19" s="2601" t="n">
        <v>78</v>
      </c>
      <c r="Z19" s="2601" t="n"/>
      <c r="AA19" s="2601" t="n"/>
      <c r="AB19" s="2603" t="inlineStr">
        <is>
          <t>…</t>
        </is>
      </c>
      <c r="AC19" s="2603" t="n"/>
      <c r="AD19" s="2603" t="n"/>
      <c r="AE19" s="2602" t="n">
        <v>846</v>
      </c>
      <c r="AF19" s="550" t="inlineStr">
        <is>
          <t>Goryeong-eup</t>
        </is>
      </c>
    </row>
    <row r="20" hidden="1" ht="24.75" customFormat="1" customHeight="1" s="34">
      <c r="A20" s="1007" t="inlineStr">
        <is>
          <t>덕 곡 면</t>
        </is>
      </c>
      <c r="B20" s="2601" t="n">
        <v>164</v>
      </c>
      <c r="C20" s="2601" t="n">
        <v>278</v>
      </c>
      <c r="D20" s="2601">
        <f>SUM(G20:AB20)</f>
        <v/>
      </c>
      <c r="E20" s="2601" t="n"/>
      <c r="F20" s="2601" t="n"/>
      <c r="G20" s="2601" t="n">
        <v>10</v>
      </c>
      <c r="H20" s="2601" t="n"/>
      <c r="I20" s="2601" t="n"/>
      <c r="J20" s="2601" t="n">
        <v>15</v>
      </c>
      <c r="K20" s="2601" t="n"/>
      <c r="L20" s="2601" t="n"/>
      <c r="M20" s="2601" t="n">
        <v>44</v>
      </c>
      <c r="N20" s="2601" t="n"/>
      <c r="O20" s="2601" t="n"/>
      <c r="P20" s="2601" t="n">
        <v>69</v>
      </c>
      <c r="Q20" s="2601" t="n"/>
      <c r="R20" s="2601" t="n"/>
      <c r="S20" s="2601" t="n">
        <v>9</v>
      </c>
      <c r="T20" s="2601" t="n"/>
      <c r="U20" s="2601" t="n"/>
      <c r="V20" s="2601" t="n">
        <v>1</v>
      </c>
      <c r="W20" s="2601" t="n"/>
      <c r="X20" s="2601" t="n"/>
      <c r="Y20" s="2601" t="n">
        <v>16</v>
      </c>
      <c r="Z20" s="2601" t="n"/>
      <c r="AA20" s="2601" t="n"/>
      <c r="AB20" s="2603" t="inlineStr">
        <is>
          <t>…</t>
        </is>
      </c>
      <c r="AC20" s="2603" t="n"/>
      <c r="AD20" s="2603" t="n"/>
      <c r="AE20" s="2602" t="n">
        <v>224</v>
      </c>
      <c r="AF20" s="550" t="inlineStr">
        <is>
          <t>Deokgok-myeon</t>
        </is>
      </c>
    </row>
    <row r="21" hidden="1" ht="24.75" customFormat="1" customHeight="1" s="34">
      <c r="A21" s="1007" t="inlineStr">
        <is>
          <t>운 수 면</t>
        </is>
      </c>
      <c r="B21" s="2601" t="n">
        <v>164</v>
      </c>
      <c r="C21" s="2601" t="n">
        <v>269</v>
      </c>
      <c r="D21" s="2601">
        <f>SUM(G21:AB21)</f>
        <v/>
      </c>
      <c r="E21" s="2601" t="n"/>
      <c r="F21" s="2601" t="n"/>
      <c r="G21" s="2601" t="n">
        <v>5</v>
      </c>
      <c r="H21" s="2601" t="n"/>
      <c r="I21" s="2601" t="n"/>
      <c r="J21" s="2601" t="n">
        <v>19</v>
      </c>
      <c r="K21" s="2601" t="n"/>
      <c r="L21" s="2601" t="n"/>
      <c r="M21" s="2601" t="n">
        <v>53</v>
      </c>
      <c r="N21" s="2601" t="n"/>
      <c r="O21" s="2601" t="n"/>
      <c r="P21" s="2601" t="n">
        <v>63</v>
      </c>
      <c r="Q21" s="2601" t="n"/>
      <c r="R21" s="2601" t="n"/>
      <c r="S21" s="2601" t="n">
        <v>13</v>
      </c>
      <c r="T21" s="2601" t="n"/>
      <c r="U21" s="2601" t="n"/>
      <c r="V21" s="2601" t="n">
        <v>0</v>
      </c>
      <c r="W21" s="2601" t="n"/>
      <c r="X21" s="2601" t="n"/>
      <c r="Y21" s="2601" t="n">
        <v>11</v>
      </c>
      <c r="Z21" s="2601" t="n"/>
      <c r="AA21" s="2601" t="n"/>
      <c r="AB21" s="2603" t="inlineStr">
        <is>
          <t>…</t>
        </is>
      </c>
      <c r="AC21" s="2603" t="n"/>
      <c r="AD21" s="2603" t="n"/>
      <c r="AE21" s="2602" t="n">
        <v>194</v>
      </c>
      <c r="AF21" s="550" t="inlineStr">
        <is>
          <t>Unsu-myeon</t>
        </is>
      </c>
    </row>
    <row r="22" hidden="1" ht="24.75" customFormat="1" customHeight="1" s="34">
      <c r="A22" s="1007" t="inlineStr">
        <is>
          <t>성 산 면</t>
        </is>
      </c>
      <c r="B22" s="2601" t="n">
        <v>266</v>
      </c>
      <c r="C22" s="2601" t="n">
        <v>840</v>
      </c>
      <c r="D22" s="2601">
        <f>SUM(G22:AB22)</f>
        <v/>
      </c>
      <c r="E22" s="2601" t="n"/>
      <c r="F22" s="2601" t="n"/>
      <c r="G22" s="2601" t="n">
        <v>10</v>
      </c>
      <c r="H22" s="2601" t="n"/>
      <c r="I22" s="2601" t="n"/>
      <c r="J22" s="2601" t="n">
        <v>39</v>
      </c>
      <c r="K22" s="2601" t="n"/>
      <c r="L22" s="2601" t="n"/>
      <c r="M22" s="2601" t="n">
        <v>118</v>
      </c>
      <c r="N22" s="2601" t="n"/>
      <c r="O22" s="2601" t="n"/>
      <c r="P22" s="2601" t="n">
        <v>61</v>
      </c>
      <c r="Q22" s="2601" t="n"/>
      <c r="R22" s="2601" t="n"/>
      <c r="S22" s="2601" t="n">
        <v>12</v>
      </c>
      <c r="T22" s="2601" t="n"/>
      <c r="U22" s="2601" t="n"/>
      <c r="V22" s="2601" t="n">
        <v>1</v>
      </c>
      <c r="W22" s="2601" t="n"/>
      <c r="X22" s="2601" t="n"/>
      <c r="Y22" s="2601" t="n">
        <v>25</v>
      </c>
      <c r="Z22" s="2601" t="n"/>
      <c r="AA22" s="2601" t="n"/>
      <c r="AB22" s="2603" t="inlineStr">
        <is>
          <t>…</t>
        </is>
      </c>
      <c r="AC22" s="2603" t="n"/>
      <c r="AD22" s="2603" t="n"/>
      <c r="AE22" s="2602" t="n">
        <v>291</v>
      </c>
      <c r="AF22" s="550" t="inlineStr">
        <is>
          <t>Seongsan-myeon</t>
        </is>
      </c>
    </row>
    <row r="23" hidden="1" ht="24.75" customFormat="1" customHeight="1" s="34">
      <c r="A23" s="1007" t="inlineStr">
        <is>
          <t>다 산 면</t>
        </is>
      </c>
      <c r="B23" s="2601" t="n">
        <v>364</v>
      </c>
      <c r="C23" s="2601" t="n">
        <v>690</v>
      </c>
      <c r="D23" s="2601">
        <f>SUM(G23:AB23)</f>
        <v/>
      </c>
      <c r="E23" s="2601" t="n"/>
      <c r="F23" s="2601" t="n"/>
      <c r="G23" s="2601" t="n">
        <v>17</v>
      </c>
      <c r="H23" s="2601" t="n"/>
      <c r="I23" s="2601" t="n"/>
      <c r="J23" s="2601" t="n">
        <v>60</v>
      </c>
      <c r="K23" s="2601" t="n"/>
      <c r="L23" s="2601" t="n"/>
      <c r="M23" s="2601" t="n">
        <v>126</v>
      </c>
      <c r="N23" s="2601" t="n"/>
      <c r="O23" s="2601" t="n"/>
      <c r="P23" s="2601" t="n">
        <v>111</v>
      </c>
      <c r="Q23" s="2601" t="n"/>
      <c r="R23" s="2601" t="n"/>
      <c r="S23" s="2601" t="n">
        <v>25</v>
      </c>
      <c r="T23" s="2601" t="n"/>
      <c r="U23" s="2601" t="n"/>
      <c r="V23" s="2601" t="n">
        <v>1</v>
      </c>
      <c r="W23" s="2601" t="n"/>
      <c r="X23" s="2601" t="n"/>
      <c r="Y23" s="2601" t="n">
        <v>24</v>
      </c>
      <c r="Z23" s="2601" t="n"/>
      <c r="AA23" s="2601" t="n"/>
      <c r="AB23" s="2603" t="inlineStr">
        <is>
          <t>…</t>
        </is>
      </c>
      <c r="AC23" s="2603" t="n"/>
      <c r="AD23" s="2603" t="n"/>
      <c r="AE23" s="2602" t="n">
        <v>413</v>
      </c>
      <c r="AF23" s="550" t="inlineStr">
        <is>
          <t>Dasan-myeon</t>
        </is>
      </c>
    </row>
    <row r="24" hidden="1" ht="24.75" customFormat="1" customHeight="1" s="34">
      <c r="A24" s="1007" t="inlineStr">
        <is>
          <t>개 진 면</t>
        </is>
      </c>
      <c r="B24" s="2601" t="n">
        <v>186</v>
      </c>
      <c r="C24" s="2601" t="n">
        <v>412</v>
      </c>
      <c r="D24" s="2601">
        <f>SUM(G24:AB24)</f>
        <v/>
      </c>
      <c r="E24" s="2601" t="n"/>
      <c r="F24" s="2601" t="n"/>
      <c r="G24" s="2601" t="n">
        <v>12</v>
      </c>
      <c r="H24" s="2601" t="n"/>
      <c r="I24" s="2601" t="n"/>
      <c r="J24" s="2601" t="n">
        <v>14</v>
      </c>
      <c r="K24" s="2601" t="n"/>
      <c r="L24" s="2601" t="n"/>
      <c r="M24" s="2601" t="n">
        <v>64</v>
      </c>
      <c r="N24" s="2601" t="n"/>
      <c r="O24" s="2601" t="n"/>
      <c r="P24" s="2601" t="n">
        <v>53</v>
      </c>
      <c r="Q24" s="2601" t="n"/>
      <c r="R24" s="2601" t="n"/>
      <c r="S24" s="2601" t="n">
        <v>8</v>
      </c>
      <c r="T24" s="2601" t="n"/>
      <c r="U24" s="2601" t="n"/>
      <c r="V24" s="2601" t="n">
        <v>4</v>
      </c>
      <c r="W24" s="2601" t="n"/>
      <c r="X24" s="2601" t="n"/>
      <c r="Y24" s="2601" t="n">
        <v>31</v>
      </c>
      <c r="Z24" s="2601" t="n"/>
      <c r="AA24" s="2601" t="n"/>
      <c r="AB24" s="2603" t="inlineStr">
        <is>
          <t>…</t>
        </is>
      </c>
      <c r="AC24" s="2603" t="n"/>
      <c r="AD24" s="2603" t="n"/>
      <c r="AE24" s="2602" t="n">
        <v>269</v>
      </c>
      <c r="AF24" s="550" t="inlineStr">
        <is>
          <t>Gaejin-myeon</t>
        </is>
      </c>
    </row>
    <row r="25" hidden="1" ht="24.75" customFormat="1" customHeight="1" s="34">
      <c r="A25" s="1007" t="inlineStr">
        <is>
          <t>우 곡 면</t>
        </is>
      </c>
      <c r="B25" s="2601" t="n">
        <v>278</v>
      </c>
      <c r="C25" s="2601" t="n">
        <v>398</v>
      </c>
      <c r="D25" s="2601">
        <f>SUM(G25:AB25)</f>
        <v/>
      </c>
      <c r="E25" s="2601" t="n"/>
      <c r="F25" s="2601" t="n"/>
      <c r="G25" s="2601" t="n">
        <v>12</v>
      </c>
      <c r="H25" s="2601" t="n"/>
      <c r="I25" s="2601" t="n"/>
      <c r="J25" s="2601" t="n">
        <v>28</v>
      </c>
      <c r="K25" s="2601" t="n"/>
      <c r="L25" s="2601" t="n"/>
      <c r="M25" s="2601" t="n">
        <v>111</v>
      </c>
      <c r="N25" s="2601" t="n"/>
      <c r="O25" s="2601" t="n"/>
      <c r="P25" s="2601" t="n">
        <v>82</v>
      </c>
      <c r="Q25" s="2601" t="n"/>
      <c r="R25" s="2601" t="n"/>
      <c r="S25" s="2601" t="n">
        <v>18</v>
      </c>
      <c r="T25" s="2601" t="n"/>
      <c r="U25" s="2601" t="n"/>
      <c r="V25" s="2601" t="n">
        <v>2</v>
      </c>
      <c r="W25" s="2601" t="n"/>
      <c r="X25" s="2601" t="n"/>
      <c r="Y25" s="2601" t="n">
        <v>25</v>
      </c>
      <c r="Z25" s="2601" t="n"/>
      <c r="AA25" s="2601" t="n"/>
      <c r="AB25" s="2603" t="inlineStr">
        <is>
          <t>…</t>
        </is>
      </c>
      <c r="AC25" s="2603" t="n"/>
      <c r="AD25" s="2603" t="n"/>
      <c r="AE25" s="2602" t="n">
        <v>435</v>
      </c>
      <c r="AF25" s="550" t="inlineStr">
        <is>
          <t>Ugok-myeon</t>
        </is>
      </c>
    </row>
    <row r="26" hidden="1" ht="24.75" customFormat="1" customHeight="1" s="34">
      <c r="A26" s="1007" t="inlineStr">
        <is>
          <t>쌍 림 면</t>
        </is>
      </c>
      <c r="B26" s="2601" t="n">
        <v>555</v>
      </c>
      <c r="C26" s="2601" t="n">
        <v>1561</v>
      </c>
      <c r="D26" s="2601">
        <f>SUM(G26:AB26)</f>
        <v/>
      </c>
      <c r="E26" s="2601" t="n"/>
      <c r="F26" s="2601" t="n"/>
      <c r="G26" s="2601" t="n">
        <v>36</v>
      </c>
      <c r="H26" s="2601" t="n"/>
      <c r="I26" s="2601" t="n"/>
      <c r="J26" s="2601" t="n">
        <v>51</v>
      </c>
      <c r="K26" s="2601" t="n"/>
      <c r="L26" s="2601" t="n"/>
      <c r="M26" s="2601" t="n">
        <v>175</v>
      </c>
      <c r="N26" s="2601" t="n"/>
      <c r="O26" s="2601" t="n"/>
      <c r="P26" s="2601" t="n">
        <v>209</v>
      </c>
      <c r="Q26" s="2601" t="n"/>
      <c r="R26" s="2601" t="n"/>
      <c r="S26" s="2601" t="n">
        <v>26</v>
      </c>
      <c r="T26" s="2601" t="n"/>
      <c r="U26" s="2601" t="n"/>
      <c r="V26" s="2601" t="n">
        <v>3</v>
      </c>
      <c r="W26" s="2601" t="n"/>
      <c r="X26" s="2601" t="n"/>
      <c r="Y26" s="2601" t="n">
        <v>55</v>
      </c>
      <c r="Z26" s="2601" t="n"/>
      <c r="AA26" s="2601" t="n"/>
      <c r="AB26" s="2603" t="inlineStr">
        <is>
          <t>…</t>
        </is>
      </c>
      <c r="AC26" s="2603" t="n"/>
      <c r="AD26" s="2603" t="n"/>
      <c r="AE26" s="2602" t="n">
        <v>555</v>
      </c>
      <c r="AF26" s="550" t="inlineStr">
        <is>
          <t>Ssangnim-myeon</t>
        </is>
      </c>
    </row>
    <row r="27" ht="24.75" customFormat="1" customHeight="1" s="34">
      <c r="A27" s="1007" t="n"/>
      <c r="B27" s="2601" t="n"/>
      <c r="C27" s="2601" t="n"/>
      <c r="D27" s="2601" t="n"/>
      <c r="E27" s="2601" t="n"/>
      <c r="F27" s="2601" t="n"/>
      <c r="G27" s="2601" t="n"/>
      <c r="H27" s="2601" t="n"/>
      <c r="I27" s="2601" t="n"/>
      <c r="J27" s="2601" t="n"/>
      <c r="K27" s="2601" t="n"/>
      <c r="L27" s="2601" t="n"/>
      <c r="M27" s="2601" t="n"/>
      <c r="N27" s="2601" t="n"/>
      <c r="O27" s="2601" t="n"/>
      <c r="P27" s="2601" t="n"/>
      <c r="Q27" s="2601" t="n"/>
      <c r="R27" s="2601" t="n"/>
      <c r="S27" s="2601" t="n"/>
      <c r="T27" s="2601" t="n"/>
      <c r="U27" s="2601" t="n"/>
      <c r="V27" s="2601" t="n"/>
      <c r="W27" s="2601" t="n"/>
      <c r="X27" s="2601" t="n"/>
      <c r="Y27" s="2601" t="n"/>
      <c r="Z27" s="2601" t="n"/>
      <c r="AA27" s="2601" t="n"/>
      <c r="AB27" s="2603" t="n"/>
      <c r="AC27" s="2603" t="n"/>
      <c r="AD27" s="2603" t="n"/>
      <c r="AE27" s="2602" t="n"/>
      <c r="AF27" s="550" t="n"/>
    </row>
    <row r="28" ht="23.25" customFormat="1" customHeight="1" s="320">
      <c r="A28" s="626" t="inlineStr">
        <is>
          <t>대가야읍</t>
        </is>
      </c>
      <c r="B28" s="2604" t="n">
        <v>246</v>
      </c>
      <c r="C28" s="2604" t="n">
        <v>2718</v>
      </c>
      <c r="D28" s="2075">
        <f>E28+F28</f>
        <v/>
      </c>
      <c r="E28" s="2082" t="n">
        <v>119</v>
      </c>
      <c r="F28" s="2082" t="n">
        <v>960</v>
      </c>
      <c r="G28" s="2075">
        <f>SUM(H28:I28)</f>
        <v/>
      </c>
      <c r="H28" s="2082" t="n">
        <v>6</v>
      </c>
      <c r="I28" s="2082" t="n">
        <v>21</v>
      </c>
      <c r="J28" s="2075">
        <f>SUM(K28:L28)</f>
        <v/>
      </c>
      <c r="K28" s="2082" t="n">
        <v>11</v>
      </c>
      <c r="L28" s="2082" t="n">
        <v>74</v>
      </c>
      <c r="M28" s="2075">
        <f>SUM(N28:O28)</f>
        <v/>
      </c>
      <c r="N28" s="2082" t="n">
        <v>26</v>
      </c>
      <c r="O28" s="2082" t="n">
        <v>189</v>
      </c>
      <c r="P28" s="2075">
        <f>SUM(Q28:R28)</f>
        <v/>
      </c>
      <c r="Q28" s="2082" t="n">
        <v>20</v>
      </c>
      <c r="R28" s="2082" t="n">
        <v>208</v>
      </c>
      <c r="S28" s="2075">
        <f>SUM(T28:U28)</f>
        <v/>
      </c>
      <c r="T28" s="2082" t="n">
        <v>6</v>
      </c>
      <c r="U28" s="2082" t="n">
        <v>21</v>
      </c>
      <c r="V28" s="2075">
        <f>SUM(W28:X28)</f>
        <v/>
      </c>
      <c r="W28" s="2082" t="n">
        <v>1</v>
      </c>
      <c r="X28" s="2082" t="n">
        <v>5</v>
      </c>
      <c r="Y28" s="2075">
        <f>SUM(Z28:AA28)</f>
        <v/>
      </c>
      <c r="Z28" s="2082" t="n">
        <v>2</v>
      </c>
      <c r="AA28" s="2082" t="n">
        <v>1</v>
      </c>
      <c r="AB28" s="2427">
        <f>SUM(AC28:AD28)</f>
        <v/>
      </c>
      <c r="AC28" s="2082" t="n">
        <v>47</v>
      </c>
      <c r="AD28" s="2082" t="n">
        <v>441</v>
      </c>
      <c r="AE28" s="2083" t="n">
        <v>322</v>
      </c>
      <c r="AF28" s="550" t="inlineStr">
        <is>
          <t>Daegaya-eup</t>
        </is>
      </c>
      <c r="AG28" s="2075" t="n"/>
      <c r="AH28" s="2075" t="n"/>
      <c r="AI28" s="2075" t="n"/>
      <c r="AJ28" s="2075" t="n"/>
      <c r="AK28" s="2075" t="n"/>
      <c r="AL28" s="550" t="n"/>
    </row>
    <row r="29" ht="23.25" customFormat="1" customHeight="1" s="320">
      <c r="A29" s="626" t="inlineStr">
        <is>
          <t>덕곡면</t>
        </is>
      </c>
      <c r="B29" s="2604" t="n">
        <v>154</v>
      </c>
      <c r="C29" s="2604" t="n">
        <v>1420</v>
      </c>
      <c r="D29" s="2075">
        <f>E29+F29</f>
        <v/>
      </c>
      <c r="E29" s="2082" t="n">
        <v>79</v>
      </c>
      <c r="F29" s="2082" t="n">
        <v>405</v>
      </c>
      <c r="G29" s="2075">
        <f>SUM(H29:I29)</f>
        <v/>
      </c>
      <c r="H29" s="2082" t="n">
        <v>2</v>
      </c>
      <c r="I29" s="2082" t="n">
        <v>4</v>
      </c>
      <c r="J29" s="2075">
        <f>SUM(K29:L29)</f>
        <v/>
      </c>
      <c r="K29" s="2082" t="n">
        <v>11</v>
      </c>
      <c r="L29" s="2082" t="n">
        <v>29</v>
      </c>
      <c r="M29" s="2075">
        <f>SUM(N29:O29)</f>
        <v/>
      </c>
      <c r="N29" s="2082" t="n">
        <v>26</v>
      </c>
      <c r="O29" s="2082" t="n">
        <v>102</v>
      </c>
      <c r="P29" s="2075">
        <f>SUM(Q29:R29)</f>
        <v/>
      </c>
      <c r="Q29" s="2082" t="n">
        <v>16</v>
      </c>
      <c r="R29" s="2082" t="n">
        <v>101</v>
      </c>
      <c r="S29" s="2075">
        <f>SUM(T29:U29)</f>
        <v/>
      </c>
      <c r="T29" s="2082" t="n">
        <v>6</v>
      </c>
      <c r="U29" s="2082" t="n">
        <v>7</v>
      </c>
      <c r="V29" s="2075">
        <f>SUM(W29:X29)</f>
        <v/>
      </c>
      <c r="W29" s="2082" t="n">
        <v>2</v>
      </c>
      <c r="X29" s="2082" t="n">
        <v>4</v>
      </c>
      <c r="Y29" s="2075">
        <f>SUM(Z29:AA29)</f>
        <v/>
      </c>
      <c r="Z29" s="2082" t="n">
        <v>0</v>
      </c>
      <c r="AA29" s="2082" t="n">
        <v>0</v>
      </c>
      <c r="AB29" s="2427">
        <f>SUM(AC29:AD29)</f>
        <v/>
      </c>
      <c r="AC29" s="2082" t="n">
        <v>16</v>
      </c>
      <c r="AD29" s="2082" t="n">
        <v>158</v>
      </c>
      <c r="AE29" s="2083" t="n">
        <v>59</v>
      </c>
      <c r="AF29" s="550" t="inlineStr">
        <is>
          <t>Deokgok-myeon</t>
        </is>
      </c>
      <c r="AG29" s="2075" t="n"/>
      <c r="AH29" s="2075" t="n"/>
      <c r="AI29" s="2075" t="n"/>
      <c r="AJ29" s="2075" t="n"/>
      <c r="AK29" s="2075" t="n"/>
      <c r="AL29" s="550" t="n"/>
    </row>
    <row r="30" ht="23.25" customFormat="1" customHeight="1" s="320">
      <c r="A30" s="626" t="inlineStr">
        <is>
          <t>운수면</t>
        </is>
      </c>
      <c r="B30" s="2604" t="n">
        <v>127</v>
      </c>
      <c r="C30" s="2604" t="n">
        <v>868</v>
      </c>
      <c r="D30" s="2075">
        <f>E30+F30</f>
        <v/>
      </c>
      <c r="E30" s="2082" t="n">
        <v>40</v>
      </c>
      <c r="F30" s="2082" t="n">
        <v>394</v>
      </c>
      <c r="G30" s="2075">
        <f>SUM(H30:I30)</f>
        <v/>
      </c>
      <c r="H30" s="2082" t="n">
        <v>1</v>
      </c>
      <c r="I30" s="2082" t="n">
        <v>2</v>
      </c>
      <c r="J30" s="2075">
        <f>SUM(K30:L30)</f>
        <v/>
      </c>
      <c r="K30" s="2082" t="n">
        <v>3</v>
      </c>
      <c r="L30" s="2082" t="n">
        <v>35</v>
      </c>
      <c r="M30" s="2075">
        <f>SUM(N30:O30)</f>
        <v/>
      </c>
      <c r="N30" s="2082" t="n">
        <v>11</v>
      </c>
      <c r="O30" s="2082" t="n">
        <v>89</v>
      </c>
      <c r="P30" s="2075">
        <f>SUM(Q30:R30)</f>
        <v/>
      </c>
      <c r="Q30" s="2082" t="n">
        <v>8</v>
      </c>
      <c r="R30" s="2082" t="n">
        <v>78</v>
      </c>
      <c r="S30" s="2075">
        <f>SUM(T30:U30)</f>
        <v/>
      </c>
      <c r="T30" s="2082" t="n">
        <v>1</v>
      </c>
      <c r="U30" s="2082" t="n">
        <v>15</v>
      </c>
      <c r="V30" s="2075">
        <f>SUM(W30:X30)</f>
        <v/>
      </c>
      <c r="W30" s="2082" t="n">
        <v>1</v>
      </c>
      <c r="X30" s="2082" t="n">
        <v>4</v>
      </c>
      <c r="Y30" s="2075">
        <f>SUM(Z30:AA30)</f>
        <v/>
      </c>
      <c r="Z30" s="2082" t="n">
        <v>0</v>
      </c>
      <c r="AA30" s="2082" t="n">
        <v>0</v>
      </c>
      <c r="AB30" s="2427">
        <f>SUM(AC30:AD30)</f>
        <v/>
      </c>
      <c r="AC30" s="2082" t="n">
        <v>15</v>
      </c>
      <c r="AD30" s="2082" t="n">
        <v>171</v>
      </c>
      <c r="AE30" s="2083" t="n">
        <v>34</v>
      </c>
      <c r="AF30" s="550" t="inlineStr">
        <is>
          <t>Unsu-myeon</t>
        </is>
      </c>
      <c r="AG30" s="2075" t="n"/>
      <c r="AH30" s="2075" t="n"/>
      <c r="AI30" s="2075" t="n"/>
      <c r="AJ30" s="2075" t="n"/>
      <c r="AK30" s="2075" t="n"/>
      <c r="AL30" s="550" t="n"/>
    </row>
    <row r="31" ht="23.25" customFormat="1" customHeight="1" s="320">
      <c r="A31" s="626" t="inlineStr">
        <is>
          <t>성산면</t>
        </is>
      </c>
      <c r="B31" s="2604" t="n">
        <v>271</v>
      </c>
      <c r="C31" s="2604" t="n">
        <v>1884</v>
      </c>
      <c r="D31" s="2075">
        <f>E31+F31</f>
        <v/>
      </c>
      <c r="E31" s="2082" t="n">
        <v>239</v>
      </c>
      <c r="F31" s="2082" t="n">
        <v>753</v>
      </c>
      <c r="G31" s="2075">
        <f>SUM(H31:I31)</f>
        <v/>
      </c>
      <c r="H31" s="2082" t="n">
        <v>3</v>
      </c>
      <c r="I31" s="2082" t="n">
        <v>9</v>
      </c>
      <c r="J31" s="2075">
        <f>SUM(K31:L31)</f>
        <v/>
      </c>
      <c r="K31" s="2082" t="n">
        <v>30</v>
      </c>
      <c r="L31" s="2082" t="n">
        <v>68</v>
      </c>
      <c r="M31" s="2075">
        <f>SUM(N31:O31)</f>
        <v/>
      </c>
      <c r="N31" s="2082" t="n">
        <v>65</v>
      </c>
      <c r="O31" s="2082" t="n">
        <v>194</v>
      </c>
      <c r="P31" s="2075">
        <f>SUM(Q31:R31)</f>
        <v/>
      </c>
      <c r="Q31" s="2082" t="n">
        <v>22</v>
      </c>
      <c r="R31" s="2082" t="n">
        <v>163</v>
      </c>
      <c r="S31" s="2075">
        <f>SUM(T31:U31)</f>
        <v/>
      </c>
      <c r="T31" s="2082" t="n">
        <v>10</v>
      </c>
      <c r="U31" s="2082" t="n">
        <v>15</v>
      </c>
      <c r="V31" s="2075">
        <f>SUM(W31:X31)</f>
        <v/>
      </c>
      <c r="W31" s="2082" t="n">
        <v>2</v>
      </c>
      <c r="X31" s="2082" t="n">
        <v>5</v>
      </c>
      <c r="Y31" s="2075">
        <f>SUM(Z31:AA31)</f>
        <v/>
      </c>
      <c r="Z31" s="2082" t="n">
        <v>2</v>
      </c>
      <c r="AA31" s="2082" t="n">
        <v>0</v>
      </c>
      <c r="AB31" s="2427">
        <f>SUM(AC31:AD31)</f>
        <v/>
      </c>
      <c r="AC31" s="2082" t="n">
        <v>105</v>
      </c>
      <c r="AD31" s="2082" t="n">
        <v>299</v>
      </c>
      <c r="AE31" s="2083" t="n">
        <v>17</v>
      </c>
      <c r="AF31" s="550" t="inlineStr">
        <is>
          <t>Seongsan-myeon</t>
        </is>
      </c>
      <c r="AG31" s="2075" t="n"/>
      <c r="AH31" s="2075" t="n"/>
      <c r="AI31" s="2075" t="n"/>
      <c r="AJ31" s="2075" t="n"/>
      <c r="AK31" s="2075" t="n"/>
      <c r="AL31" s="550" t="n"/>
    </row>
    <row r="32" ht="23.25" customFormat="1" customHeight="1" s="320">
      <c r="A32" s="626" t="inlineStr">
        <is>
          <t>다산면</t>
        </is>
      </c>
      <c r="B32" s="2604" t="n">
        <v>283</v>
      </c>
      <c r="C32" s="2604" t="n">
        <v>2853</v>
      </c>
      <c r="D32" s="2075">
        <f>E32+F32</f>
        <v/>
      </c>
      <c r="E32" s="2082" t="n">
        <v>183</v>
      </c>
      <c r="F32" s="2082" t="n">
        <v>899</v>
      </c>
      <c r="G32" s="2075">
        <f>SUM(H32:I32)</f>
        <v/>
      </c>
      <c r="H32" s="2082" t="n">
        <v>5</v>
      </c>
      <c r="I32" s="2082" t="n">
        <v>10</v>
      </c>
      <c r="J32" s="2075">
        <f>SUM(K32:L32)</f>
        <v/>
      </c>
      <c r="K32" s="2082" t="n">
        <v>22</v>
      </c>
      <c r="L32" s="2082" t="n">
        <v>85</v>
      </c>
      <c r="M32" s="2075">
        <f>SUM(N32:O32)</f>
        <v/>
      </c>
      <c r="N32" s="2082" t="n">
        <v>46</v>
      </c>
      <c r="O32" s="2082" t="n">
        <v>194</v>
      </c>
      <c r="P32" s="2075">
        <f>SUM(Q32:R32)</f>
        <v/>
      </c>
      <c r="Q32" s="2082" t="n">
        <v>26</v>
      </c>
      <c r="R32" s="2082" t="n">
        <v>195</v>
      </c>
      <c r="S32" s="2075">
        <f>SUM(T32:U32)</f>
        <v/>
      </c>
      <c r="T32" s="2082" t="n">
        <v>10</v>
      </c>
      <c r="U32" s="2082" t="n">
        <v>27</v>
      </c>
      <c r="V32" s="2075">
        <f>SUM(W32:X32)</f>
        <v/>
      </c>
      <c r="W32" s="2082" t="n">
        <v>2</v>
      </c>
      <c r="X32" s="2082" t="n">
        <v>4</v>
      </c>
      <c r="Y32" s="2075">
        <f>SUM(Z32:AA32)</f>
        <v/>
      </c>
      <c r="Z32" s="2082" t="n">
        <v>0</v>
      </c>
      <c r="AA32" s="2082" t="n">
        <v>1</v>
      </c>
      <c r="AB32" s="2427">
        <f>SUM(AC32:AD32)</f>
        <v/>
      </c>
      <c r="AC32" s="2082" t="n">
        <v>72</v>
      </c>
      <c r="AD32" s="2082" t="n">
        <v>383</v>
      </c>
      <c r="AE32" s="2083" t="n">
        <v>214</v>
      </c>
      <c r="AF32" s="550" t="inlineStr">
        <is>
          <t>Dasan-myeon</t>
        </is>
      </c>
      <c r="AG32" s="2075" t="n"/>
      <c r="AH32" s="2075" t="n"/>
      <c r="AI32" s="2075" t="n"/>
      <c r="AJ32" s="2075" t="n"/>
      <c r="AK32" s="2075" t="n"/>
      <c r="AL32" s="550" t="n"/>
    </row>
    <row r="33" ht="23.25" customFormat="1" customHeight="1" s="320">
      <c r="A33" s="626" t="inlineStr">
        <is>
          <t>개진면</t>
        </is>
      </c>
      <c r="B33" s="2604" t="n">
        <v>138</v>
      </c>
      <c r="C33" s="2604" t="n">
        <v>1125</v>
      </c>
      <c r="D33" s="2075">
        <f>E33+F33</f>
        <v/>
      </c>
      <c r="E33" s="2082" t="n">
        <v>62</v>
      </c>
      <c r="F33" s="2082" t="n">
        <v>428</v>
      </c>
      <c r="G33" s="2075">
        <f>SUM(H33:I33)</f>
        <v/>
      </c>
      <c r="H33" s="2082" t="n">
        <v>0</v>
      </c>
      <c r="I33" s="2082" t="n">
        <v>1</v>
      </c>
      <c r="J33" s="2075">
        <f>SUM(K33:L33)</f>
        <v/>
      </c>
      <c r="K33" s="2082" t="n">
        <v>9</v>
      </c>
      <c r="L33" s="2082" t="n">
        <v>34</v>
      </c>
      <c r="M33" s="2075">
        <f>SUM(N33:O33)</f>
        <v/>
      </c>
      <c r="N33" s="2082" t="n">
        <v>18</v>
      </c>
      <c r="O33" s="2082" t="n">
        <v>107</v>
      </c>
      <c r="P33" s="2075">
        <f>SUM(Q33:R33)</f>
        <v/>
      </c>
      <c r="Q33" s="2082" t="n">
        <v>6</v>
      </c>
      <c r="R33" s="2082" t="n">
        <v>96</v>
      </c>
      <c r="S33" s="2075">
        <f>SUM(T33:U33)</f>
        <v/>
      </c>
      <c r="T33" s="2082" t="n">
        <v>4</v>
      </c>
      <c r="U33" s="2082" t="n">
        <v>7</v>
      </c>
      <c r="V33" s="2075">
        <f>SUM(W33:X33)</f>
        <v/>
      </c>
      <c r="W33" s="2082" t="n">
        <v>2</v>
      </c>
      <c r="X33" s="2082" t="n">
        <v>8</v>
      </c>
      <c r="Y33" s="2075">
        <f>SUM(Z33:AA33)</f>
        <v/>
      </c>
      <c r="Z33" s="2082" t="n">
        <v>3</v>
      </c>
      <c r="AA33" s="2082" t="n">
        <v>1</v>
      </c>
      <c r="AB33" s="2427">
        <f>SUM(AC33:AD33)</f>
        <v/>
      </c>
      <c r="AC33" s="2082" t="n">
        <v>20</v>
      </c>
      <c r="AD33" s="2082" t="n">
        <v>174</v>
      </c>
      <c r="AE33" s="2083" t="n">
        <v>0</v>
      </c>
      <c r="AF33" s="550" t="inlineStr">
        <is>
          <t>Gaejin-myeon</t>
        </is>
      </c>
      <c r="AG33" s="2075" t="n"/>
      <c r="AH33" s="2075" t="n"/>
      <c r="AI33" s="2075" t="n"/>
      <c r="AJ33" s="2075" t="n"/>
      <c r="AK33" s="2075" t="n"/>
      <c r="AL33" s="550" t="n"/>
    </row>
    <row r="34" ht="23.25" customFormat="1" customHeight="1" s="320">
      <c r="A34" s="626" t="inlineStr">
        <is>
          <t>우곡면</t>
        </is>
      </c>
      <c r="B34" s="2604" t="n">
        <v>130</v>
      </c>
      <c r="C34" s="2604" t="n">
        <v>1310</v>
      </c>
      <c r="D34" s="2075">
        <f>E34+F34</f>
        <v/>
      </c>
      <c r="E34" s="2082" t="n">
        <v>60</v>
      </c>
      <c r="F34" s="2082" t="n">
        <v>411</v>
      </c>
      <c r="G34" s="2075">
        <f>SUM(H34:I34)</f>
        <v/>
      </c>
      <c r="H34" s="2082" t="n">
        <v>1</v>
      </c>
      <c r="I34" s="2082" t="n">
        <v>3</v>
      </c>
      <c r="J34" s="2075">
        <f>SUM(K34:L34)</f>
        <v/>
      </c>
      <c r="K34" s="2082" t="n">
        <v>11</v>
      </c>
      <c r="L34" s="2082" t="n">
        <v>35</v>
      </c>
      <c r="M34" s="2075">
        <f>SUM(N34:O34)</f>
        <v/>
      </c>
      <c r="N34" s="2082" t="n">
        <v>19</v>
      </c>
      <c r="O34" s="2082" t="n">
        <v>110</v>
      </c>
      <c r="P34" s="2075">
        <f>SUM(Q34:R34)</f>
        <v/>
      </c>
      <c r="Q34" s="2082" t="n">
        <v>7</v>
      </c>
      <c r="R34" s="2082" t="n">
        <v>73</v>
      </c>
      <c r="S34" s="2075">
        <f>SUM(T34:U34)</f>
        <v/>
      </c>
      <c r="T34" s="2082" t="n">
        <v>1</v>
      </c>
      <c r="U34" s="2082" t="n">
        <v>7</v>
      </c>
      <c r="V34" s="2075">
        <f>SUM(W34:X34)</f>
        <v/>
      </c>
      <c r="W34" s="2082" t="n">
        <v>0</v>
      </c>
      <c r="X34" s="2082" t="n">
        <v>1</v>
      </c>
      <c r="Y34" s="2075">
        <f>SUM(Z34:AA34)</f>
        <v/>
      </c>
      <c r="Z34" s="2082" t="n">
        <v>1</v>
      </c>
      <c r="AA34" s="2082" t="n">
        <v>3</v>
      </c>
      <c r="AB34" s="2427">
        <f>SUM(AC34:AD34)</f>
        <v/>
      </c>
      <c r="AC34" s="2082" t="n">
        <v>20</v>
      </c>
      <c r="AD34" s="2082" t="n">
        <v>179</v>
      </c>
      <c r="AE34" s="2083" t="n">
        <v>38</v>
      </c>
      <c r="AF34" s="550" t="inlineStr">
        <is>
          <t>Ugok-myeon</t>
        </is>
      </c>
      <c r="AG34" s="2075" t="n"/>
      <c r="AH34" s="2075" t="n"/>
      <c r="AI34" s="2075" t="n"/>
      <c r="AJ34" s="2075" t="n"/>
      <c r="AK34" s="2075" t="n"/>
      <c r="AL34" s="550" t="n"/>
    </row>
    <row r="35" ht="23.25" customFormat="1" customHeight="1" s="320" thickBot="1">
      <c r="A35" s="752" t="inlineStr">
        <is>
          <t>쌍림면</t>
        </is>
      </c>
      <c r="B35" s="2605" t="n">
        <v>208</v>
      </c>
      <c r="C35" s="2605" t="n">
        <v>2533</v>
      </c>
      <c r="D35" s="2187">
        <f>E35+F35</f>
        <v/>
      </c>
      <c r="E35" s="2084" t="n">
        <v>106</v>
      </c>
      <c r="F35" s="2084" t="n">
        <v>722</v>
      </c>
      <c r="G35" s="2187">
        <f>SUM(H35:I35)</f>
        <v/>
      </c>
      <c r="H35" s="2082" t="n">
        <v>2</v>
      </c>
      <c r="I35" s="2082" t="n">
        <v>9</v>
      </c>
      <c r="J35" s="2075">
        <f>SUM(K35:L35)</f>
        <v/>
      </c>
      <c r="K35" s="2082" t="n">
        <v>15</v>
      </c>
      <c r="L35" s="2082" t="n">
        <v>61</v>
      </c>
      <c r="M35" s="2075">
        <f>SUM(N35:O35)</f>
        <v/>
      </c>
      <c r="N35" s="2082" t="n">
        <v>36</v>
      </c>
      <c r="O35" s="2082" t="n">
        <v>214</v>
      </c>
      <c r="P35" s="2075">
        <f>SUM(Q35:R35)</f>
        <v/>
      </c>
      <c r="Q35" s="2082" t="n">
        <v>7</v>
      </c>
      <c r="R35" s="2082" t="n">
        <v>150</v>
      </c>
      <c r="S35" s="2075">
        <f>SUM(T35:U35)</f>
        <v/>
      </c>
      <c r="T35" s="2082" t="n">
        <v>2</v>
      </c>
      <c r="U35" s="2082" t="n">
        <v>25</v>
      </c>
      <c r="V35" s="2075">
        <f>SUM(W35:X35)</f>
        <v/>
      </c>
      <c r="W35" s="2082" t="n">
        <v>1</v>
      </c>
      <c r="X35" s="2082" t="n">
        <v>9</v>
      </c>
      <c r="Y35" s="2075">
        <f>SUM(Z35:AA35)</f>
        <v/>
      </c>
      <c r="Z35" s="2082" t="n">
        <v>0</v>
      </c>
      <c r="AA35" s="2082" t="n">
        <v>3</v>
      </c>
      <c r="AB35" s="2606">
        <f>SUM(AC35:AD35)</f>
        <v/>
      </c>
      <c r="AC35" s="2084" t="n">
        <v>43</v>
      </c>
      <c r="AD35" s="2084" t="n">
        <v>251</v>
      </c>
      <c r="AE35" s="2607" t="n">
        <v>231</v>
      </c>
      <c r="AF35" s="754" t="inlineStr">
        <is>
          <t>Ssangnim-myeon</t>
        </is>
      </c>
      <c r="AG35" s="2075" t="n"/>
      <c r="AH35" s="2075" t="n"/>
      <c r="AI35" s="2075" t="n"/>
      <c r="AJ35" s="2075" t="n"/>
      <c r="AK35" s="2075" t="n"/>
      <c r="AL35" s="550" t="n"/>
    </row>
    <row r="36" ht="15" customFormat="1" customHeight="1" s="2608">
      <c r="A36" s="2608" t="inlineStr">
        <is>
          <t>자료 : 보건소, 2014년 부터 양식 변경 남녀 항목 추가</t>
        </is>
      </c>
      <c r="B36" s="2608" t="n"/>
      <c r="C36" s="2080" t="n"/>
      <c r="D36" s="2608" t="n"/>
      <c r="E36" s="2608" t="n"/>
      <c r="F36" s="2608" t="n"/>
      <c r="G36" s="2608" t="n"/>
      <c r="H36" s="2609" t="n"/>
      <c r="I36" s="2609" t="n"/>
      <c r="J36" s="2609" t="n"/>
      <c r="K36" s="2609" t="n"/>
      <c r="L36" s="2609" t="n"/>
      <c r="M36" s="2609" t="n"/>
      <c r="N36" s="2609" t="n"/>
      <c r="O36" s="2609" t="n"/>
      <c r="P36" s="2609" t="n"/>
      <c r="Q36" s="2610" t="n"/>
      <c r="R36" s="2610" t="n"/>
      <c r="S36" s="2609" t="n"/>
      <c r="T36" s="2609" t="n"/>
      <c r="U36" s="2609" t="n"/>
      <c r="V36" s="2609" t="n"/>
      <c r="W36" s="2609" t="n"/>
      <c r="X36" s="2609" t="n"/>
      <c r="Y36" s="2609" t="n"/>
      <c r="Z36" s="2609" t="n"/>
      <c r="AA36" s="2609" t="n"/>
      <c r="AB36" s="2611" t="n"/>
      <c r="AC36" s="2611" t="n"/>
      <c r="AD36" s="2611" t="n"/>
      <c r="AJ36" s="2608" t="n"/>
      <c r="AK36" s="2608" t="n"/>
    </row>
    <row r="37" ht="15" customFormat="1" customHeight="1" s="34">
      <c r="A37" s="2608" t="inlineStr">
        <is>
          <t xml:space="preserve">     2018년 자료부터 표두 항목삭제 방문보건대상 삭제</t>
        </is>
      </c>
      <c r="B37" s="2608" t="n"/>
      <c r="C37" s="2608" t="n"/>
      <c r="D37" s="2608" t="n"/>
      <c r="E37" s="2608" t="n"/>
      <c r="F37" s="34" t="n"/>
    </row>
  </sheetData>
  <mergeCells count="45">
    <mergeCell ref="AF6:AF12"/>
    <mergeCell ref="U11:U12"/>
    <mergeCell ref="M9:M12"/>
    <mergeCell ref="Q9:R10"/>
    <mergeCell ref="Y9:Y12"/>
    <mergeCell ref="B7:B12"/>
    <mergeCell ref="P9:P12"/>
    <mergeCell ref="AE7:AE12"/>
    <mergeCell ref="H11:H12"/>
    <mergeCell ref="J9:J12"/>
    <mergeCell ref="W9:X10"/>
    <mergeCell ref="AC9:AD10"/>
    <mergeCell ref="N9:O10"/>
    <mergeCell ref="K11:K12"/>
    <mergeCell ref="V9:V12"/>
    <mergeCell ref="AB9:AB12"/>
    <mergeCell ref="E11:E12"/>
    <mergeCell ref="AD11:AD12"/>
    <mergeCell ref="Z9:AA10"/>
    <mergeCell ref="K9:L10"/>
    <mergeCell ref="W11:W12"/>
    <mergeCell ref="T11:T12"/>
    <mergeCell ref="S9:S12"/>
    <mergeCell ref="B6:AE6"/>
    <mergeCell ref="I11:I12"/>
    <mergeCell ref="O11:O12"/>
    <mergeCell ref="Q11:Q12"/>
    <mergeCell ref="A3:AF3"/>
    <mergeCell ref="F11:F12"/>
    <mergeCell ref="L11:L12"/>
    <mergeCell ref="AC11:AC12"/>
    <mergeCell ref="H9:I10"/>
    <mergeCell ref="N11:N12"/>
    <mergeCell ref="D9:D12"/>
    <mergeCell ref="G9:G12"/>
    <mergeCell ref="AA11:AA12"/>
    <mergeCell ref="C7:C12"/>
    <mergeCell ref="D7:AD8"/>
    <mergeCell ref="T9:U10"/>
    <mergeCell ref="A4:AF4"/>
    <mergeCell ref="A6:A12"/>
    <mergeCell ref="X11:X12"/>
    <mergeCell ref="R11:R12"/>
    <mergeCell ref="Z11:Z12"/>
    <mergeCell ref="E9:F10"/>
  </mergeCells>
  <pageMargins left="0.53" right="0.72" top="1.34" bottom="0.63" header="0.67" footer="0.5"/>
  <pageSetup orientation="portrait" paperSize="9" scale="3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W22"/>
  <sheetViews>
    <sheetView showGridLines="0" view="pageBreakPreview" zoomScaleNormal="100" workbookViewId="0">
      <selection activeCell="G19" sqref="G19"/>
    </sheetView>
  </sheetViews>
  <sheetFormatPr baseColWidth="8" defaultRowHeight="11.25"/>
  <cols>
    <col width="9.77734375" customWidth="1" style="245" min="1" max="1"/>
    <col width="9.77734375" customWidth="1" style="2608" min="2" max="12"/>
    <col width="12.88671875" customWidth="1" style="245" min="13" max="13"/>
    <col width="8.88671875" customWidth="1" style="2608" min="14" max="16384"/>
  </cols>
  <sheetData>
    <row r="1" ht="15" customFormat="1" customHeight="1" s="245">
      <c r="A1" s="34" t="inlineStr">
        <is>
          <t>ⅩⅡ. 보건 및 사회보장</t>
        </is>
      </c>
      <c r="B1" s="34" t="n"/>
      <c r="C1" s="34" t="n"/>
      <c r="D1" s="34" t="n"/>
      <c r="E1" s="34" t="n"/>
      <c r="F1" s="34" t="n"/>
      <c r="G1" s="34" t="n"/>
      <c r="H1" s="34" t="n"/>
      <c r="I1" s="34" t="n"/>
      <c r="J1" s="34" t="n"/>
      <c r="K1" s="34" t="n"/>
      <c r="L1" s="34" t="n"/>
      <c r="M1" s="1502" t="n"/>
      <c r="W1" s="1502" t="inlineStr">
        <is>
          <t>ⅩⅡ. Health and Social Security</t>
        </is>
      </c>
    </row>
    <row r="2" ht="15" customFormat="1" customHeight="1" s="245">
      <c r="A2" s="34" t="n"/>
      <c r="B2" s="34" t="n"/>
      <c r="C2" s="34" t="n"/>
      <c r="D2" s="34" t="n"/>
      <c r="E2" s="34" t="n"/>
      <c r="F2" s="34" t="n"/>
      <c r="G2" s="34" t="n"/>
      <c r="H2" s="34" t="n"/>
      <c r="I2" s="34" t="n"/>
      <c r="J2" s="34" t="n"/>
      <c r="K2" s="34" t="n"/>
      <c r="L2" s="34" t="n"/>
      <c r="M2" s="1502" t="n"/>
    </row>
    <row r="3" ht="24.95" customFormat="1" customHeight="1" s="395">
      <c r="A3" s="1992" t="inlineStr">
        <is>
          <t xml:space="preserve">41. 보건교육 실적 </t>
        </is>
      </c>
    </row>
    <row r="4" ht="24.95" customFormat="1" customHeight="1" s="396">
      <c r="A4" s="1991" t="inlineStr">
        <is>
          <t>41. Health Education</t>
        </is>
      </c>
    </row>
    <row r="5" ht="15" customFormat="1" customHeight="1" s="245" thickBot="1">
      <c r="A5" s="1997" t="inlineStr">
        <is>
          <t>단위 : 명</t>
        </is>
      </c>
      <c r="E5" s="1997" t="n"/>
      <c r="F5" s="1997" t="n"/>
      <c r="G5" s="1997" t="n"/>
      <c r="H5" s="1997" t="n"/>
      <c r="I5" s="1997" t="n"/>
      <c r="J5" s="1997" t="n"/>
      <c r="K5" s="1997" t="n"/>
      <c r="M5" s="1502" t="n"/>
    </row>
    <row r="6" ht="15" customFormat="1" customHeight="1" s="245">
      <c r="A6" s="2612" t="inlineStr">
        <is>
          <t xml:space="preserve">연별 및
읍면별 </t>
        </is>
      </c>
      <c r="B6" s="1957" t="inlineStr">
        <is>
          <t>건강생활실천교육</t>
        </is>
      </c>
      <c r="C6" s="2098" t="n"/>
      <c r="D6" s="2098" t="n"/>
      <c r="E6" s="2098" t="n"/>
      <c r="F6" s="2098" t="n"/>
      <c r="G6" s="2098" t="n"/>
      <c r="H6" s="2098" t="n"/>
      <c r="I6" s="2098" t="n"/>
      <c r="J6" s="2098" t="n"/>
      <c r="K6" s="2098" t="n"/>
      <c r="L6" s="2116" t="n"/>
      <c r="M6" s="2261" t="inlineStr">
        <is>
          <t>합  계</t>
        </is>
      </c>
      <c r="N6" s="1988" t="inlineStr">
        <is>
          <t>성인병예방 및 관리교육(Adult Disease Prevention)</t>
        </is>
      </c>
      <c r="O6" s="2181" t="n"/>
      <c r="P6" s="2181" t="n"/>
      <c r="Q6" s="2181" t="n"/>
      <c r="R6" s="2181" t="n"/>
      <c r="S6" s="2181" t="n"/>
      <c r="T6" s="2181" t="n"/>
      <c r="U6" s="2181" t="n"/>
      <c r="V6" s="2181" t="n"/>
      <c r="W6" s="2613" t="inlineStr">
        <is>
          <t>Year &amp; Eup, 
Myeon</t>
        </is>
      </c>
    </row>
    <row r="7" ht="70.5" customFormat="1" customHeight="1" s="244">
      <c r="A7" s="2184" t="n"/>
      <c r="B7" s="565" t="inlineStr">
        <is>
          <t>합 계</t>
        </is>
      </c>
      <c r="C7" s="1480" t="inlineStr">
        <is>
          <t>금 연
Refrain of smoking</t>
        </is>
      </c>
      <c r="D7" s="1480" t="inlineStr">
        <is>
          <t>영 양
Nutrition</t>
        </is>
      </c>
      <c r="E7" s="1480" t="inlineStr">
        <is>
          <t>절 주
Temperance</t>
        </is>
      </c>
      <c r="F7" s="1480" t="inlineStr">
        <is>
          <t>운 동
Exercise</t>
        </is>
      </c>
      <c r="G7" s="1480" t="inlineStr">
        <is>
          <t>비만
Obesity</t>
        </is>
      </c>
      <c r="H7" s="1480" t="inlineStr">
        <is>
          <t>구강보건
Oral health</t>
        </is>
      </c>
      <c r="I7" s="1480" t="inlineStr">
        <is>
          <t>안전관리
(응급처치)
Emergency medical
treatment</t>
        </is>
      </c>
      <c r="J7" s="1480" t="inlineStr">
        <is>
          <t>약 물
오남용
Drugstuffs
abuse</t>
        </is>
      </c>
      <c r="K7" s="1480" t="inlineStr">
        <is>
          <t>성교육
Sex education</t>
        </is>
      </c>
      <c r="L7" s="564" t="inlineStr">
        <is>
          <t>위생(식품안전)
교육
Sanitation,
Food safety</t>
        </is>
      </c>
      <c r="M7" s="2144" t="n"/>
      <c r="N7" s="1480" t="inlineStr">
        <is>
          <t>고혈압
Hypertension</t>
        </is>
      </c>
      <c r="O7" s="1480" t="inlineStr">
        <is>
          <t>당 뇨
Diabetes mellitus</t>
        </is>
      </c>
      <c r="P7" s="1480" t="inlineStr">
        <is>
          <t>비만·
고지혈증
Obesity· Hyper lipidemia</t>
        </is>
      </c>
      <c r="Q7" s="1480" t="inlineStr">
        <is>
          <t>암예방
Cancer</t>
        </is>
      </c>
      <c r="R7" s="1480" t="inlineStr">
        <is>
          <t>아토피질환
(환경성질환)
Atopy</t>
        </is>
      </c>
      <c r="S7" s="1480" t="inlineStr">
        <is>
          <t>뇌심혈관계
질 환
Cerebrovascular diseases</t>
        </is>
      </c>
      <c r="T7" s="1480" t="inlineStr">
        <is>
          <t>소화기계
질 환
Diseases of the digestive</t>
        </is>
      </c>
      <c r="U7" s="1480" t="inlineStr">
        <is>
          <t>치 매
Dementia</t>
        </is>
      </c>
      <c r="V7" s="1232" t="inlineStr">
        <is>
          <t>기 타
Others</t>
        </is>
      </c>
      <c r="W7" s="2185" t="n"/>
    </row>
    <row r="8" ht="26.25" customFormat="1" customHeight="1" s="2614">
      <c r="A8" s="874" t="n">
        <v>2020</v>
      </c>
      <c r="B8" s="2615" t="n">
        <v>19830</v>
      </c>
      <c r="C8" s="2601" t="n">
        <v>4260</v>
      </c>
      <c r="D8" s="2601" t="n">
        <v>1350</v>
      </c>
      <c r="E8" s="2601" t="n">
        <v>2210</v>
      </c>
      <c r="F8" s="2601" t="n">
        <v>3700</v>
      </c>
      <c r="G8" s="2601" t="n">
        <v>1400</v>
      </c>
      <c r="H8" s="2601" t="n">
        <v>2064</v>
      </c>
      <c r="I8" s="2601" t="n">
        <v>6</v>
      </c>
      <c r="J8" s="2601" t="n">
        <v>4840</v>
      </c>
      <c r="K8" s="2601" t="n">
        <v>0</v>
      </c>
      <c r="L8" s="2601" t="n">
        <v>0</v>
      </c>
      <c r="M8" s="2608" t="n">
        <v>13814</v>
      </c>
      <c r="N8" s="2608" t="n">
        <v>2086</v>
      </c>
      <c r="O8" s="2608" t="n">
        <v>2086</v>
      </c>
      <c r="P8" s="2608" t="n">
        <v>2086</v>
      </c>
      <c r="Q8" s="2608" t="n">
        <v>1860</v>
      </c>
      <c r="R8" s="2608" t="n">
        <v>1955</v>
      </c>
      <c r="S8" s="2608" t="n">
        <v>2086</v>
      </c>
      <c r="T8" s="2608" t="n">
        <v>0</v>
      </c>
      <c r="U8" s="2608" t="n">
        <v>1655</v>
      </c>
      <c r="V8" s="2608" t="n">
        <v>0</v>
      </c>
      <c r="W8" s="875" t="n">
        <v>2020</v>
      </c>
    </row>
    <row r="9" ht="26.25" customHeight="1">
      <c r="A9" s="874" t="n">
        <v>2021</v>
      </c>
      <c r="B9" s="2615" t="n">
        <v>19492</v>
      </c>
      <c r="C9" s="2601" t="n">
        <v>6350</v>
      </c>
      <c r="D9" s="2601" t="n">
        <v>820</v>
      </c>
      <c r="E9" s="2601" t="n">
        <v>1830</v>
      </c>
      <c r="F9" s="2601" t="n">
        <v>7913</v>
      </c>
      <c r="G9" s="2601" t="n">
        <v>1513</v>
      </c>
      <c r="H9" s="2601" t="n">
        <v>984</v>
      </c>
      <c r="I9" s="2601" t="n">
        <v>41</v>
      </c>
      <c r="J9" s="2601" t="n">
        <v>41</v>
      </c>
      <c r="K9" s="2601" t="n">
        <v>0</v>
      </c>
      <c r="L9" s="2601" t="n">
        <v>0</v>
      </c>
      <c r="M9" s="2608" t="n">
        <v>6560</v>
      </c>
      <c r="N9" s="2608" t="n">
        <v>279</v>
      </c>
      <c r="O9" s="2608" t="n">
        <v>279</v>
      </c>
      <c r="P9" s="2608" t="n">
        <v>279</v>
      </c>
      <c r="Q9" s="2608" t="n">
        <v>538</v>
      </c>
      <c r="R9" s="2608" t="n">
        <v>2356</v>
      </c>
      <c r="S9" s="2608" t="n">
        <v>279</v>
      </c>
      <c r="T9" s="2608" t="n">
        <v>0</v>
      </c>
      <c r="U9" s="2608" t="n">
        <v>2550</v>
      </c>
      <c r="V9" s="2608" t="n">
        <v>0</v>
      </c>
      <c r="W9" s="875" t="n">
        <v>2021</v>
      </c>
    </row>
    <row r="10" ht="26.25" customHeight="1">
      <c r="A10" s="874" t="n">
        <v>2022</v>
      </c>
      <c r="B10" s="2615" t="n">
        <v>9918</v>
      </c>
      <c r="C10" s="2601" t="n">
        <v>3070</v>
      </c>
      <c r="D10" s="2601" t="n">
        <v>700</v>
      </c>
      <c r="E10" s="2601" t="n">
        <v>1000</v>
      </c>
      <c r="F10" s="2601" t="n">
        <v>3260</v>
      </c>
      <c r="G10" s="2601" t="n">
        <v>841</v>
      </c>
      <c r="H10" s="2601" t="n">
        <v>651</v>
      </c>
      <c r="I10" s="2601" t="n">
        <v>43</v>
      </c>
      <c r="J10" s="2601" t="n">
        <v>353</v>
      </c>
      <c r="K10" s="2601" t="n">
        <v>0</v>
      </c>
      <c r="L10" s="2601" t="n">
        <v>0</v>
      </c>
      <c r="M10" s="2608" t="n">
        <v>7799</v>
      </c>
      <c r="N10" s="2608" t="n">
        <v>841</v>
      </c>
      <c r="O10" s="2608" t="n">
        <v>841</v>
      </c>
      <c r="P10" s="2608" t="n">
        <v>841</v>
      </c>
      <c r="Q10" s="2608" t="n">
        <v>0</v>
      </c>
      <c r="R10" s="2608" t="n">
        <v>1544</v>
      </c>
      <c r="S10" s="2608" t="n">
        <v>831</v>
      </c>
      <c r="T10" s="2608" t="n">
        <v>0</v>
      </c>
      <c r="U10" s="2608" t="n">
        <v>2901</v>
      </c>
      <c r="V10" s="2608" t="n">
        <v>0</v>
      </c>
      <c r="W10" s="875" t="n">
        <v>2022</v>
      </c>
    </row>
    <row r="11" ht="26.25" customHeight="1">
      <c r="A11" s="874" t="n">
        <v>2023</v>
      </c>
      <c r="B11" s="2615" t="n">
        <v>13770</v>
      </c>
      <c r="C11" s="2601" t="n">
        <v>5607</v>
      </c>
      <c r="D11" s="2601" t="n">
        <v>850</v>
      </c>
      <c r="E11" s="2601" t="n">
        <v>1105</v>
      </c>
      <c r="F11" s="2601" t="n">
        <v>3060</v>
      </c>
      <c r="G11" s="2601" t="n">
        <v>1053</v>
      </c>
      <c r="H11" s="2601" t="n">
        <v>1998</v>
      </c>
      <c r="I11" s="2601" t="n">
        <v>97</v>
      </c>
      <c r="J11" s="2601" t="n">
        <v>0</v>
      </c>
      <c r="K11" s="2601" t="n">
        <v>0</v>
      </c>
      <c r="L11" s="2601" t="n">
        <v>0</v>
      </c>
      <c r="M11" s="2608" t="n">
        <v>14419</v>
      </c>
      <c r="N11" s="2608" t="n">
        <v>2517</v>
      </c>
      <c r="O11" s="2608" t="n">
        <v>2517</v>
      </c>
      <c r="P11" s="2608" t="n">
        <v>2517</v>
      </c>
      <c r="Q11" s="2608" t="n">
        <v>0</v>
      </c>
      <c r="R11" s="2608" t="n">
        <v>1466</v>
      </c>
      <c r="S11" s="2608" t="n">
        <v>2517</v>
      </c>
      <c r="T11" s="2608" t="n">
        <v>0</v>
      </c>
      <c r="U11" s="2608" t="n">
        <v>2885</v>
      </c>
      <c r="V11" s="2608" t="n">
        <v>0</v>
      </c>
      <c r="W11" s="875" t="n">
        <v>2023</v>
      </c>
    </row>
    <row r="12" ht="26.25" customHeight="1">
      <c r="A12" s="876" t="n">
        <v>2024</v>
      </c>
      <c r="B12" s="2616">
        <f>SUM(C12:L12)</f>
        <v/>
      </c>
      <c r="C12" s="2617">
        <f>SUM(C14:C21)</f>
        <v/>
      </c>
      <c r="D12" s="2617">
        <f>SUM(D14:D21)</f>
        <v/>
      </c>
      <c r="E12" s="2617">
        <f>SUM(E14:E21)</f>
        <v/>
      </c>
      <c r="F12" s="2617">
        <f>SUM(F14:F21)</f>
        <v/>
      </c>
      <c r="G12" s="2617">
        <f>SUM(G14:G21)</f>
        <v/>
      </c>
      <c r="H12" s="2617">
        <f>SUM(H14:H21)</f>
        <v/>
      </c>
      <c r="I12" s="2617">
        <f>SUM(I14:I21)</f>
        <v/>
      </c>
      <c r="J12" s="2617">
        <f>SUM(J14:J21)</f>
        <v/>
      </c>
      <c r="K12" s="2617">
        <f>SUM(K14:K21)</f>
        <v/>
      </c>
      <c r="L12" s="2617">
        <f>SUM(L14:L21)</f>
        <v/>
      </c>
      <c r="M12" s="2618">
        <f>SUM(N12:V12)</f>
        <v/>
      </c>
      <c r="N12" s="2618">
        <f>SUM(N14:N21)</f>
        <v/>
      </c>
      <c r="O12" s="2618">
        <f>SUM(O14:O21)</f>
        <v/>
      </c>
      <c r="P12" s="2618">
        <f>SUM(P14:P21)</f>
        <v/>
      </c>
      <c r="Q12" s="2618">
        <f>SUM(Q14:Q21)</f>
        <v/>
      </c>
      <c r="R12" s="2618">
        <f>SUM(R14:R21)</f>
        <v/>
      </c>
      <c r="S12" s="2618">
        <f>SUM(S14:S21)</f>
        <v/>
      </c>
      <c r="T12" s="2618">
        <f>SUM(T14:T21)</f>
        <v/>
      </c>
      <c r="U12" s="2618">
        <f>SUM(U14:U21)</f>
        <v/>
      </c>
      <c r="V12" s="2618">
        <f>SUM(V14:V21)</f>
        <v/>
      </c>
      <c r="W12" s="877" t="n">
        <v>2024</v>
      </c>
    </row>
    <row r="13" ht="26.25" customHeight="1">
      <c r="A13" s="876" t="n"/>
      <c r="B13" s="2616" t="n"/>
      <c r="C13" s="2601" t="n"/>
      <c r="D13" s="2601" t="n"/>
      <c r="E13" s="2601" t="n"/>
      <c r="F13" s="2601" t="n"/>
      <c r="G13" s="2601" t="n"/>
      <c r="H13" s="2601" t="n"/>
      <c r="I13" s="2601" t="n"/>
      <c r="J13" s="2601" t="n"/>
      <c r="K13" s="2601" t="n"/>
      <c r="L13" s="2601" t="n"/>
      <c r="M13" s="2619" t="n"/>
      <c r="N13" s="2608" t="n"/>
      <c r="O13" s="2608" t="n"/>
      <c r="P13" s="2608" t="n"/>
      <c r="Q13" s="2608" t="n"/>
      <c r="R13" s="2608" t="n"/>
      <c r="S13" s="2608" t="n"/>
      <c r="T13" s="2608" t="n"/>
      <c r="U13" s="2608" t="n"/>
      <c r="V13" s="2608" t="n"/>
      <c r="W13" s="877" t="n"/>
    </row>
    <row r="14" ht="26.25" customHeight="1">
      <c r="A14" s="874" t="inlineStr">
        <is>
          <t>대가야읍</t>
        </is>
      </c>
      <c r="B14" s="2615">
        <f>SUM(C14:L14)</f>
        <v/>
      </c>
      <c r="C14" s="2620" t="n">
        <v>1362</v>
      </c>
      <c r="D14" s="2620" t="n">
        <v>275</v>
      </c>
      <c r="E14" s="2620" t="n">
        <v>393</v>
      </c>
      <c r="F14" s="2621" t="n">
        <v>1877</v>
      </c>
      <c r="G14" s="2621" t="n">
        <v>958</v>
      </c>
      <c r="H14" s="2286" t="n">
        <v>1278</v>
      </c>
      <c r="I14" s="2622" t="n">
        <v>10</v>
      </c>
      <c r="J14" s="2623" t="n"/>
      <c r="K14" s="2623" t="n"/>
      <c r="L14" s="2623" t="n"/>
      <c r="M14" s="2624">
        <f>SUM(N14:V14)</f>
        <v/>
      </c>
      <c r="N14" s="2623" t="n">
        <v>403</v>
      </c>
      <c r="O14" s="2623" t="n">
        <v>403</v>
      </c>
      <c r="P14" s="2623" t="n">
        <v>403</v>
      </c>
      <c r="Q14" s="2625" t="n"/>
      <c r="R14" s="2623" t="n">
        <v>378</v>
      </c>
      <c r="S14" s="2623" t="n">
        <v>403</v>
      </c>
      <c r="T14" s="2623" t="n"/>
      <c r="U14" s="2626" t="n">
        <v>645</v>
      </c>
      <c r="V14" s="2623" t="n"/>
      <c r="W14" s="607" t="inlineStr">
        <is>
          <t>Daegaya-eup</t>
        </is>
      </c>
    </row>
    <row r="15" ht="26.25" customHeight="1">
      <c r="A15" s="874" t="inlineStr">
        <is>
          <t>덕곡면</t>
        </is>
      </c>
      <c r="B15" s="2615">
        <f>SUM(C15:L15)</f>
        <v/>
      </c>
      <c r="C15" s="2627" t="n">
        <v>94</v>
      </c>
      <c r="D15" s="2627" t="n">
        <v>67</v>
      </c>
      <c r="E15" s="2627" t="n">
        <v>44</v>
      </c>
      <c r="F15" s="2628" t="n">
        <v>79</v>
      </c>
      <c r="G15" s="2628" t="n">
        <v>21</v>
      </c>
      <c r="H15" s="2286" t="n">
        <v>0</v>
      </c>
      <c r="I15" s="2622" t="n">
        <v>6</v>
      </c>
      <c r="J15" s="2623" t="n"/>
      <c r="K15" s="2623" t="n"/>
      <c r="L15" s="2623" t="n"/>
      <c r="M15" s="2624">
        <f>SUM(N15:V15)</f>
        <v/>
      </c>
      <c r="N15" s="2623" t="n">
        <v>103</v>
      </c>
      <c r="O15" s="2623" t="n">
        <v>103</v>
      </c>
      <c r="P15" s="2623" t="n">
        <v>103</v>
      </c>
      <c r="Q15" s="2625" t="n"/>
      <c r="R15" s="2623" t="n">
        <v>88</v>
      </c>
      <c r="S15" s="2623" t="n">
        <v>103</v>
      </c>
      <c r="T15" s="2623" t="n"/>
      <c r="U15" s="2626" t="n">
        <v>241</v>
      </c>
      <c r="V15" s="2623" t="n"/>
      <c r="W15" s="607" t="inlineStr">
        <is>
          <t>Deokgok-myeon</t>
        </is>
      </c>
    </row>
    <row r="16" ht="26.25" customHeight="1">
      <c r="A16" s="874" t="inlineStr">
        <is>
          <t>운수면</t>
        </is>
      </c>
      <c r="B16" s="2615">
        <f>SUM(C16:L16)</f>
        <v/>
      </c>
      <c r="C16" s="2627" t="n">
        <v>82</v>
      </c>
      <c r="D16" s="2627" t="n">
        <v>58</v>
      </c>
      <c r="E16" s="2627" t="n">
        <v>40</v>
      </c>
      <c r="F16" s="2628" t="n">
        <v>84</v>
      </c>
      <c r="G16" s="2628" t="n">
        <v>30</v>
      </c>
      <c r="H16" s="2286" t="n">
        <v>25</v>
      </c>
      <c r="I16" s="2622" t="n">
        <v>4</v>
      </c>
      <c r="J16" s="2623" t="n"/>
      <c r="K16" s="2623" t="n"/>
      <c r="L16" s="2623" t="n"/>
      <c r="M16" s="2624">
        <f>SUM(N16:V16)</f>
        <v/>
      </c>
      <c r="N16" s="2623" t="n">
        <v>96</v>
      </c>
      <c r="O16" s="2623" t="n">
        <v>96</v>
      </c>
      <c r="P16" s="2623" t="n">
        <v>96</v>
      </c>
      <c r="Q16" s="2625" t="n"/>
      <c r="R16" s="2623" t="n">
        <v>93</v>
      </c>
      <c r="S16" s="2623" t="n">
        <v>96</v>
      </c>
      <c r="T16" s="2623" t="n"/>
      <c r="U16" s="2626" t="n">
        <v>252</v>
      </c>
      <c r="V16" s="2623" t="n"/>
      <c r="W16" s="607" t="inlineStr">
        <is>
          <t>Unsu-myeon</t>
        </is>
      </c>
    </row>
    <row r="17" ht="26.25" customHeight="1">
      <c r="A17" s="874" t="inlineStr">
        <is>
          <t>성산면</t>
        </is>
      </c>
      <c r="B17" s="2615">
        <f>SUM(C17:L17)</f>
        <v/>
      </c>
      <c r="C17" s="2627" t="n">
        <v>166</v>
      </c>
      <c r="D17" s="2627" t="n">
        <v>75</v>
      </c>
      <c r="E17" s="2627" t="n">
        <v>71</v>
      </c>
      <c r="F17" s="2628" t="n">
        <v>108</v>
      </c>
      <c r="G17" s="2628" t="n">
        <v>55</v>
      </c>
      <c r="H17" s="2287" t="n">
        <v>41</v>
      </c>
      <c r="I17" s="2622" t="n">
        <v>8</v>
      </c>
      <c r="J17" s="2623" t="n"/>
      <c r="K17" s="2623" t="n"/>
      <c r="L17" s="2623" t="n"/>
      <c r="M17" s="2624">
        <f>SUM(N17:V17)</f>
        <v/>
      </c>
      <c r="N17" s="2623" t="n">
        <v>105</v>
      </c>
      <c r="O17" s="2623" t="n">
        <v>105</v>
      </c>
      <c r="P17" s="2623" t="n">
        <v>105</v>
      </c>
      <c r="Q17" s="2625" t="n"/>
      <c r="R17" s="2623" t="n">
        <v>110</v>
      </c>
      <c r="S17" s="2623" t="n">
        <v>105</v>
      </c>
      <c r="T17" s="2623" t="n"/>
      <c r="U17" s="2626" t="n">
        <v>341</v>
      </c>
      <c r="V17" s="2623" t="n"/>
      <c r="W17" s="607" t="inlineStr">
        <is>
          <t>Seongsan-myeon</t>
        </is>
      </c>
    </row>
    <row r="18" ht="26.25" customHeight="1">
      <c r="A18" s="874" t="inlineStr">
        <is>
          <t>다산면</t>
        </is>
      </c>
      <c r="B18" s="2615">
        <f>SUM(C18:L18)</f>
        <v/>
      </c>
      <c r="C18" s="2627" t="n">
        <v>329</v>
      </c>
      <c r="D18" s="2627" t="n">
        <v>198</v>
      </c>
      <c r="E18" s="2627" t="n">
        <v>210</v>
      </c>
      <c r="F18" s="2628" t="n">
        <v>705</v>
      </c>
      <c r="G18" s="2628" t="n">
        <v>321</v>
      </c>
      <c r="H18" s="2286" t="n">
        <v>538</v>
      </c>
      <c r="I18" s="2622" t="n">
        <v>8</v>
      </c>
      <c r="J18" s="2623" t="n"/>
      <c r="K18" s="2623" t="n"/>
      <c r="L18" s="2623" t="n"/>
      <c r="M18" s="2624">
        <f>SUM(N18:V18)</f>
        <v/>
      </c>
      <c r="N18" s="2623" t="n">
        <v>317</v>
      </c>
      <c r="O18" s="2623" t="n">
        <v>317</v>
      </c>
      <c r="P18" s="2623" t="n">
        <v>317</v>
      </c>
      <c r="Q18" s="2625" t="n"/>
      <c r="R18" s="2623" t="n">
        <v>297</v>
      </c>
      <c r="S18" s="2623" t="n">
        <v>317</v>
      </c>
      <c r="T18" s="2623" t="n"/>
      <c r="U18" s="2626" t="n">
        <v>559</v>
      </c>
      <c r="V18" s="2623" t="n"/>
      <c r="W18" s="607" t="inlineStr">
        <is>
          <t>Dasan-myeon</t>
        </is>
      </c>
    </row>
    <row r="19" ht="26.25" customHeight="1">
      <c r="A19" s="874" t="inlineStr">
        <is>
          <t>개진면</t>
        </is>
      </c>
      <c r="B19" s="2615">
        <f>SUM(C19:L19)</f>
        <v/>
      </c>
      <c r="C19" s="2627" t="n">
        <v>121</v>
      </c>
      <c r="D19" s="2627" t="n">
        <v>64</v>
      </c>
      <c r="E19" s="2627" t="n">
        <v>71</v>
      </c>
      <c r="F19" s="2628" t="n">
        <v>94</v>
      </c>
      <c r="G19" s="2628" t="n">
        <v>31</v>
      </c>
      <c r="H19" s="2286" t="n">
        <v>19</v>
      </c>
      <c r="I19" s="2622" t="n">
        <v>6</v>
      </c>
      <c r="J19" s="2623" t="n"/>
      <c r="K19" s="2623" t="n"/>
      <c r="L19" s="2623" t="n"/>
      <c r="M19" s="2624">
        <f>SUM(N19:V19)</f>
        <v/>
      </c>
      <c r="N19" s="2623" t="n">
        <v>87</v>
      </c>
      <c r="O19" s="2623" t="n">
        <v>87</v>
      </c>
      <c r="P19" s="2623" t="n">
        <v>87</v>
      </c>
      <c r="Q19" s="2625" t="n"/>
      <c r="R19" s="2623" t="n">
        <v>99</v>
      </c>
      <c r="S19" s="2623" t="n">
        <v>87</v>
      </c>
      <c r="T19" s="2623" t="n"/>
      <c r="U19" s="2626" t="n">
        <v>232</v>
      </c>
      <c r="V19" s="2623" t="n"/>
      <c r="W19" s="607" t="inlineStr">
        <is>
          <t>Gaejin-myeon</t>
        </is>
      </c>
    </row>
    <row r="20" ht="26.25" customHeight="1">
      <c r="A20" s="874" t="inlineStr">
        <is>
          <t>우곡면</t>
        </is>
      </c>
      <c r="B20" s="2615">
        <f>SUM(C20:L20)</f>
        <v/>
      </c>
      <c r="C20" s="2627" t="n">
        <v>98</v>
      </c>
      <c r="D20" s="2627" t="n">
        <v>66</v>
      </c>
      <c r="E20" s="2627" t="n">
        <v>48</v>
      </c>
      <c r="F20" s="2628" t="n">
        <v>73</v>
      </c>
      <c r="G20" s="2628" t="n">
        <v>25</v>
      </c>
      <c r="H20" s="2286" t="n">
        <v>10</v>
      </c>
      <c r="I20" s="2622" t="n">
        <v>8</v>
      </c>
      <c r="J20" s="2623" t="n"/>
      <c r="K20" s="2623" t="n"/>
      <c r="L20" s="2623" t="n"/>
      <c r="M20" s="2624">
        <f>SUM(N20:V20)</f>
        <v/>
      </c>
      <c r="N20" s="2623" t="n">
        <v>83</v>
      </c>
      <c r="O20" s="2623" t="n">
        <v>83</v>
      </c>
      <c r="P20" s="2623" t="n">
        <v>83</v>
      </c>
      <c r="Q20" s="2625" t="n"/>
      <c r="R20" s="2623" t="n">
        <v>90</v>
      </c>
      <c r="S20" s="2623" t="n">
        <v>83</v>
      </c>
      <c r="T20" s="2623" t="n"/>
      <c r="U20" s="2626" t="n">
        <v>241</v>
      </c>
      <c r="V20" s="2623" t="n"/>
      <c r="W20" s="607" t="inlineStr">
        <is>
          <t>Ugok-myeon</t>
        </is>
      </c>
    </row>
    <row r="21" ht="26.25" customHeight="1" thickBot="1">
      <c r="A21" s="878" t="inlineStr">
        <is>
          <t>쌍림면</t>
        </is>
      </c>
      <c r="B21" s="2629">
        <f>SUM(C21:L21)</f>
        <v/>
      </c>
      <c r="C21" s="2630" t="n">
        <v>291</v>
      </c>
      <c r="D21" s="2630" t="n">
        <v>99</v>
      </c>
      <c r="E21" s="2630" t="n">
        <v>147</v>
      </c>
      <c r="F21" s="2631" t="n">
        <v>95</v>
      </c>
      <c r="G21" s="2631" t="n">
        <v>48</v>
      </c>
      <c r="H21" s="2288" t="n">
        <v>51</v>
      </c>
      <c r="I21" s="2632" t="n">
        <v>10</v>
      </c>
      <c r="J21" s="2633" t="n"/>
      <c r="K21" s="2633" t="n"/>
      <c r="L21" s="2633" t="n"/>
      <c r="M21" s="2634">
        <f>SUM(N21:V21)</f>
        <v/>
      </c>
      <c r="N21" s="2633" t="n">
        <v>175</v>
      </c>
      <c r="O21" s="2633" t="n">
        <v>175</v>
      </c>
      <c r="P21" s="2633" t="n">
        <v>175</v>
      </c>
      <c r="Q21" s="2635" t="n"/>
      <c r="R21" s="2633" t="n">
        <v>153</v>
      </c>
      <c r="S21" s="2633" t="n">
        <v>175</v>
      </c>
      <c r="T21" s="2633" t="n"/>
      <c r="U21" s="2636" t="n">
        <v>381</v>
      </c>
      <c r="V21" s="2633" t="n"/>
      <c r="W21" s="610" t="inlineStr">
        <is>
          <t>Ssangnim-myeon</t>
        </is>
      </c>
    </row>
    <row r="22" ht="15" customFormat="1" customHeight="1" s="245">
      <c r="A22" s="871" t="inlineStr">
        <is>
          <t>자료 : 보건소</t>
        </is>
      </c>
      <c r="B22" s="872" t="n"/>
      <c r="C22" s="873" t="n"/>
      <c r="D22" s="873" t="n"/>
      <c r="E22" s="873" t="n"/>
      <c r="F22" s="873" t="n"/>
      <c r="G22" s="873" t="n"/>
      <c r="H22" s="873" t="n"/>
      <c r="I22" s="873" t="n"/>
      <c r="J22" s="873" t="n"/>
      <c r="K22" s="873" t="n"/>
      <c r="L22" s="873" t="n"/>
      <c r="M22" s="871" t="n"/>
    </row>
  </sheetData>
  <mergeCells count="8">
    <mergeCell ref="A5:D5"/>
    <mergeCell ref="N6:V6"/>
    <mergeCell ref="B6:L6"/>
    <mergeCell ref="A4:W4"/>
    <mergeCell ref="A3:W3"/>
    <mergeCell ref="M6:M7"/>
    <mergeCell ref="A6:A7"/>
    <mergeCell ref="W6:W7"/>
  </mergeCells>
  <pageMargins left="0.57" right="0.6" top="1.02" bottom="0.55" header="0.52" footer="0.24"/>
  <pageSetup orientation="portrait" paperSize="9" scale="3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R27"/>
  <sheetViews>
    <sheetView showGridLines="0" view="pageBreakPreview" zoomScaleNormal="100" workbookViewId="0">
      <selection activeCell="A10" sqref="A10:IV23"/>
    </sheetView>
  </sheetViews>
  <sheetFormatPr baseColWidth="8" defaultRowHeight="12"/>
  <cols>
    <col width="11.77734375" customWidth="1" style="320" min="1" max="1"/>
    <col width="7.77734375" customWidth="1" style="320" min="2" max="2"/>
    <col width="6.33203125" customWidth="1" style="320" min="3" max="3"/>
    <col width="7.77734375" customWidth="1" style="320" min="4" max="7"/>
    <col width="6.88671875" customWidth="1" style="320" min="8" max="9"/>
    <col width="6.77734375" customWidth="1" style="320" min="10" max="10"/>
    <col width="6.6640625" customWidth="1" style="320" min="11" max="12"/>
    <col width="5.88671875" customWidth="1" style="320" min="13" max="13"/>
    <col width="7.77734375" customWidth="1" style="320" min="14" max="15"/>
    <col width="7.109375" customWidth="1" style="320" min="16" max="16"/>
    <col width="6.109375" customWidth="1" style="320" min="17" max="17"/>
    <col width="13.77734375" customWidth="1" style="320" min="18" max="18"/>
    <col width="8.88671875" customWidth="1" style="320" min="19" max="16384"/>
  </cols>
  <sheetData>
    <row r="1" ht="15" customFormat="1" customHeight="1" s="34">
      <c r="A1" s="411" t="inlineStr">
        <is>
          <t>ⅩⅡ. 보건 및 사회보장</t>
        </is>
      </c>
      <c r="B1" s="411" t="n"/>
      <c r="C1" s="411" t="n"/>
      <c r="D1" s="411" t="n"/>
      <c r="E1" s="411" t="n"/>
      <c r="F1" s="411" t="n"/>
      <c r="G1" s="411" t="n"/>
      <c r="H1" s="411" t="n"/>
      <c r="I1" s="411" t="n"/>
      <c r="J1" s="411" t="n"/>
      <c r="K1" s="411" t="n"/>
      <c r="L1" s="411" t="n"/>
      <c r="M1" s="411" t="n"/>
      <c r="N1" s="411" t="n"/>
      <c r="O1" s="411" t="n"/>
      <c r="P1" s="411" t="n"/>
      <c r="Q1" s="411" t="n"/>
      <c r="R1" s="518" t="inlineStr">
        <is>
          <t>ⅩⅡ. Health and Social Security</t>
        </is>
      </c>
    </row>
    <row r="2" ht="15" customFormat="1" customHeight="1" s="34">
      <c r="A2" s="411" t="n"/>
      <c r="B2" s="411" t="n"/>
      <c r="C2" s="411" t="n"/>
      <c r="D2" s="411" t="n"/>
      <c r="E2" s="411" t="n"/>
      <c r="F2" s="411" t="n"/>
      <c r="G2" s="411" t="n"/>
      <c r="H2" s="411" t="n"/>
      <c r="I2" s="411" t="n"/>
      <c r="J2" s="411" t="n"/>
      <c r="K2" s="411" t="n"/>
      <c r="L2" s="411" t="n"/>
      <c r="M2" s="411" t="n"/>
      <c r="N2" s="411" t="n"/>
      <c r="O2" s="411" t="n"/>
      <c r="P2" s="411" t="n"/>
      <c r="Q2" s="411" t="n"/>
      <c r="R2" s="518" t="n"/>
    </row>
    <row r="3" ht="24.95" customFormat="1" customHeight="1" s="317">
      <c r="A3" s="1836" t="inlineStr">
        <is>
          <t>42. 어린이집</t>
        </is>
      </c>
    </row>
    <row r="4" ht="24.95" customFormat="1" customHeight="1" s="317">
      <c r="A4" s="1836" t="inlineStr">
        <is>
          <t>42. Childcare Facilities</t>
        </is>
      </c>
    </row>
    <row r="5" ht="15" customFormat="1" customHeight="1" s="320" thickBot="1">
      <c r="A5" s="1496" t="inlineStr">
        <is>
          <t>단위 : 개소, 명</t>
        </is>
      </c>
      <c r="B5" s="1496" t="n"/>
      <c r="C5" s="1496" t="n"/>
      <c r="D5" s="1496" t="n"/>
      <c r="E5" s="1496" t="n"/>
      <c r="F5" s="1496" t="n"/>
      <c r="G5" s="1496" t="n"/>
      <c r="H5" s="1496" t="n"/>
      <c r="I5" s="1496" t="n"/>
      <c r="J5" s="1496" t="n"/>
      <c r="K5" s="1496" t="n"/>
      <c r="L5" s="1496" t="n"/>
      <c r="M5" s="1496" t="n"/>
      <c r="N5" s="1496" t="n"/>
      <c r="O5" s="1496" t="n"/>
      <c r="P5" s="1496" t="n"/>
      <c r="Q5" s="1496" t="n"/>
      <c r="R5" s="518" t="inlineStr">
        <is>
          <t>Unit : establishment, person</t>
        </is>
      </c>
    </row>
    <row r="6" ht="20.25" customHeight="1">
      <c r="A6" s="2295" t="inlineStr">
        <is>
          <t xml:space="preserve">연별 및
읍면별 </t>
        </is>
      </c>
      <c r="B6" s="1539" t="inlineStr">
        <is>
          <t>어린이집수 Childcare Facilities</t>
        </is>
      </c>
      <c r="C6" s="2098" t="n"/>
      <c r="D6" s="2098" t="n"/>
      <c r="E6" s="2098" t="n"/>
      <c r="F6" s="2098" t="n"/>
      <c r="G6" s="2098" t="n"/>
      <c r="H6" s="2098" t="n"/>
      <c r="I6" s="2085" t="n"/>
      <c r="J6" s="1843" t="inlineStr">
        <is>
          <t>보육아동수 Children in care</t>
        </is>
      </c>
      <c r="K6" s="2098" t="n"/>
      <c r="L6" s="2098" t="n"/>
      <c r="M6" s="2098" t="n"/>
      <c r="N6" s="2098" t="n"/>
      <c r="O6" s="2098" t="n"/>
      <c r="P6" s="2098" t="n"/>
      <c r="Q6" s="2085" t="n"/>
      <c r="R6" s="2298" t="inlineStr">
        <is>
          <t>Year &amp; Eup, 
Myeon</t>
        </is>
      </c>
    </row>
    <row r="7" ht="20.25" customHeight="1">
      <c r="A7" s="2060" t="n"/>
      <c r="B7" s="1998" t="n"/>
      <c r="C7" s="1302" t="inlineStr">
        <is>
          <t>국공립
Public</t>
        </is>
      </c>
      <c r="D7" s="1173" t="inlineStr">
        <is>
          <t>사회복지
법인
Authorized and others</t>
        </is>
      </c>
      <c r="E7" s="1173" t="inlineStr">
        <is>
          <t>민간
 Private</t>
        </is>
      </c>
      <c r="F7" s="1173" t="inlineStr">
        <is>
          <t>법인.단체
등
Authorized and others</t>
        </is>
      </c>
      <c r="G7" s="1173" t="inlineStr">
        <is>
          <t>협동
Parents co-op</t>
        </is>
      </c>
      <c r="H7" s="1302" t="inlineStr">
        <is>
          <t>직장
Workshop</t>
        </is>
      </c>
      <c r="I7" s="1302" t="inlineStr">
        <is>
          <t>가정
Home</t>
        </is>
      </c>
      <c r="J7" s="1332" t="n"/>
      <c r="K7" s="1302" t="inlineStr">
        <is>
          <t>국공립
Public</t>
        </is>
      </c>
      <c r="L7" s="1173" t="inlineStr">
        <is>
          <t>사회복지
법인
Social welfare society</t>
        </is>
      </c>
      <c r="M7" s="1173" t="inlineStr">
        <is>
          <t>민간
 Private</t>
        </is>
      </c>
      <c r="N7" s="1173" t="inlineStr">
        <is>
          <t>법인.단체
등
Corpora-tion</t>
        </is>
      </c>
      <c r="O7" s="1173" t="inlineStr">
        <is>
          <t>협동
Parents co-op</t>
        </is>
      </c>
      <c r="P7" s="1302" t="inlineStr">
        <is>
          <t>직장
Work place</t>
        </is>
      </c>
      <c r="Q7" s="1393" t="inlineStr">
        <is>
          <t>가정
Play group</t>
        </is>
      </c>
      <c r="R7" s="2066" t="n"/>
    </row>
    <row r="8" ht="30.75" customHeight="1">
      <c r="A8" s="2060" t="n"/>
      <c r="B8" s="2119" t="n"/>
      <c r="C8" s="2064" t="n"/>
      <c r="D8" s="2064" t="n"/>
      <c r="E8" s="2064" t="n"/>
      <c r="F8" s="2064" t="n"/>
      <c r="G8" s="2064" t="n"/>
      <c r="H8" s="2064" t="n"/>
      <c r="I8" s="2064" t="n"/>
      <c r="J8" s="2086" t="n"/>
      <c r="K8" s="2064" t="n"/>
      <c r="L8" s="2064" t="n"/>
      <c r="M8" s="2064" t="n"/>
      <c r="N8" s="2064" t="n"/>
      <c r="O8" s="2064" t="n"/>
      <c r="P8" s="2064" t="n"/>
      <c r="Q8" s="2102" t="n"/>
      <c r="R8" s="2066" t="n"/>
    </row>
    <row r="9" ht="30.75" customHeight="1">
      <c r="A9" s="2087" t="n"/>
      <c r="B9" s="2120" t="n"/>
      <c r="C9" s="2069" t="n"/>
      <c r="D9" s="2070" t="n"/>
      <c r="E9" s="2070" t="n"/>
      <c r="F9" s="2070" t="n"/>
      <c r="G9" s="2070" t="n"/>
      <c r="H9" s="2069" t="n"/>
      <c r="I9" s="2069" t="n"/>
      <c r="J9" s="2103" t="n"/>
      <c r="K9" s="2069" t="n"/>
      <c r="L9" s="2070" t="n"/>
      <c r="M9" s="2070" t="n"/>
      <c r="N9" s="2070" t="n"/>
      <c r="O9" s="2070" t="n"/>
      <c r="P9" s="2069" t="n"/>
      <c r="Q9" s="2063" t="n"/>
      <c r="R9" s="2072" t="n"/>
    </row>
    <row r="10" ht="23.25" customHeight="1">
      <c r="A10" s="706" t="n">
        <v>2020</v>
      </c>
      <c r="B10" s="2129" t="n">
        <v>16</v>
      </c>
      <c r="C10" s="2240" t="n">
        <v>6</v>
      </c>
      <c r="D10" s="2240" t="n">
        <v>2</v>
      </c>
      <c r="E10" s="2240" t="n">
        <v>8</v>
      </c>
      <c r="F10" s="2240" t="n">
        <v>0</v>
      </c>
      <c r="G10" s="2240" t="n">
        <v>0</v>
      </c>
      <c r="H10" s="2240" t="n">
        <v>0</v>
      </c>
      <c r="I10" s="2240" t="n">
        <v>0</v>
      </c>
      <c r="J10" s="2240" t="n">
        <v>558</v>
      </c>
      <c r="K10" s="2240" t="n">
        <v>181</v>
      </c>
      <c r="L10" s="2240" t="n">
        <v>51</v>
      </c>
      <c r="M10" s="2240" t="n">
        <v>326</v>
      </c>
      <c r="N10" s="2240" t="n">
        <v>0</v>
      </c>
      <c r="O10" s="2240" t="n">
        <v>0</v>
      </c>
      <c r="P10" s="2240" t="n">
        <v>0</v>
      </c>
      <c r="Q10" s="2243" t="n">
        <v>0</v>
      </c>
      <c r="R10" s="706" t="n">
        <v>2020</v>
      </c>
    </row>
    <row r="11" ht="23.25" customHeight="1">
      <c r="A11" s="706" t="n">
        <v>2021</v>
      </c>
      <c r="B11" s="2255" t="n">
        <v>14</v>
      </c>
      <c r="C11" s="2256" t="n">
        <v>5</v>
      </c>
      <c r="D11" s="2256" t="n">
        <v>2</v>
      </c>
      <c r="E11" s="2256" t="n">
        <v>7</v>
      </c>
      <c r="F11" s="2256" t="n">
        <v>0</v>
      </c>
      <c r="G11" s="2256" t="n">
        <v>0</v>
      </c>
      <c r="H11" s="2256" t="n">
        <v>0</v>
      </c>
      <c r="I11" s="2256" t="n">
        <v>0</v>
      </c>
      <c r="J11" s="2256" t="n">
        <v>502</v>
      </c>
      <c r="K11" s="2256" t="n">
        <v>143</v>
      </c>
      <c r="L11" s="2256" t="n">
        <v>55</v>
      </c>
      <c r="M11" s="2256" t="n">
        <v>304</v>
      </c>
      <c r="N11" s="2256" t="n">
        <v>0</v>
      </c>
      <c r="O11" s="2256" t="n">
        <v>0</v>
      </c>
      <c r="P11" s="2256" t="n">
        <v>0</v>
      </c>
      <c r="Q11" s="2264" t="n">
        <v>0</v>
      </c>
      <c r="R11" s="790" t="n">
        <v>2021</v>
      </c>
    </row>
    <row r="12" ht="23.25" customHeight="1">
      <c r="A12" s="706" t="n">
        <v>2022</v>
      </c>
      <c r="B12" s="2255" t="n">
        <v>14</v>
      </c>
      <c r="C12" s="2256" t="n">
        <v>5</v>
      </c>
      <c r="D12" s="2256" t="n">
        <v>2</v>
      </c>
      <c r="E12" s="2256" t="n">
        <v>7</v>
      </c>
      <c r="F12" s="2256" t="n">
        <v>0</v>
      </c>
      <c r="G12" s="2256" t="n">
        <v>0</v>
      </c>
      <c r="H12" s="2256" t="n">
        <v>0</v>
      </c>
      <c r="I12" s="2256" t="n">
        <v>0</v>
      </c>
      <c r="J12" s="2256" t="n">
        <v>410</v>
      </c>
      <c r="K12" s="2256" t="n">
        <v>116</v>
      </c>
      <c r="L12" s="2256" t="n">
        <v>54</v>
      </c>
      <c r="M12" s="2256" t="n">
        <v>240</v>
      </c>
      <c r="N12" s="2256" t="n">
        <v>0</v>
      </c>
      <c r="O12" s="2256" t="n">
        <v>0</v>
      </c>
      <c r="P12" s="2256" t="n">
        <v>0</v>
      </c>
      <c r="Q12" s="2264" t="n">
        <v>0</v>
      </c>
      <c r="R12" s="790" t="n">
        <v>2022</v>
      </c>
    </row>
    <row r="13" ht="23.25" customHeight="1">
      <c r="A13" s="706" t="n">
        <v>2023</v>
      </c>
      <c r="B13" s="2255" t="n">
        <v>10</v>
      </c>
      <c r="C13" s="2256" t="n">
        <v>4</v>
      </c>
      <c r="D13" s="2256" t="n">
        <v>2</v>
      </c>
      <c r="E13" s="2256" t="n">
        <v>4</v>
      </c>
      <c r="F13" s="2256" t="n">
        <v>0</v>
      </c>
      <c r="G13" s="2256" t="n">
        <v>0</v>
      </c>
      <c r="H13" s="2256" t="n">
        <v>0</v>
      </c>
      <c r="I13" s="2256" t="n">
        <v>0</v>
      </c>
      <c r="J13" s="2256" t="n">
        <v>374</v>
      </c>
      <c r="K13" s="2256" t="n">
        <v>94</v>
      </c>
      <c r="L13" s="2256" t="n">
        <v>39</v>
      </c>
      <c r="M13" s="2256" t="n">
        <v>241</v>
      </c>
      <c r="N13" s="2256" t="n">
        <v>0</v>
      </c>
      <c r="O13" s="2256" t="n">
        <v>0</v>
      </c>
      <c r="P13" s="2256" t="n">
        <v>0</v>
      </c>
      <c r="Q13" s="2264" t="n">
        <v>0</v>
      </c>
      <c r="R13" s="790" t="n">
        <v>2023</v>
      </c>
    </row>
    <row r="14" ht="23.25" customFormat="1" customHeight="1" s="4">
      <c r="A14" s="711" t="n">
        <v>2024</v>
      </c>
      <c r="B14" s="2637">
        <f>SUM(C14:I14)</f>
        <v/>
      </c>
      <c r="C14" s="2266">
        <f>SUM(C16:C23)</f>
        <v/>
      </c>
      <c r="D14" s="2266">
        <f>SUM(D16:D23)</f>
        <v/>
      </c>
      <c r="E14" s="2266">
        <f>SUM(E16:E23)</f>
        <v/>
      </c>
      <c r="F14" s="2266">
        <f>SUM(F16:F23)</f>
        <v/>
      </c>
      <c r="G14" s="2266">
        <f>SUM(G16:G23)</f>
        <v/>
      </c>
      <c r="H14" s="2266">
        <f>SUM(H16:H23)</f>
        <v/>
      </c>
      <c r="I14" s="2266">
        <f>SUM(I16:I23)</f>
        <v/>
      </c>
      <c r="J14" s="2266">
        <f>SUM(K14:Q14)</f>
        <v/>
      </c>
      <c r="K14" s="2266">
        <f>SUM(K16:K23)</f>
        <v/>
      </c>
      <c r="L14" s="2266">
        <f>SUM(L16:L23)</f>
        <v/>
      </c>
      <c r="M14" s="2266">
        <f>SUM(M16:M23)</f>
        <v/>
      </c>
      <c r="N14" s="2266">
        <f>SUM(N16:N23)</f>
        <v/>
      </c>
      <c r="O14" s="2266">
        <f>SUM(O16:O23)</f>
        <v/>
      </c>
      <c r="P14" s="2266">
        <f>SUM(P16:P23)</f>
        <v/>
      </c>
      <c r="Q14" s="2638">
        <f>SUM(Q16:Q23)</f>
        <v/>
      </c>
      <c r="R14" s="791" t="n">
        <v>2024</v>
      </c>
    </row>
    <row r="15" ht="23.25" customHeight="1">
      <c r="A15" s="706" t="n"/>
      <c r="B15" s="2639" t="n"/>
      <c r="C15" s="2640" t="n"/>
      <c r="D15" s="2640" t="n"/>
      <c r="E15" s="2640" t="n"/>
      <c r="F15" s="2258" t="n"/>
      <c r="G15" s="2258" t="n"/>
      <c r="H15" s="2256" t="n"/>
      <c r="I15" s="2256" t="n"/>
      <c r="J15" s="2266" t="n"/>
      <c r="K15" s="2256" t="n"/>
      <c r="L15" s="2256" t="n"/>
      <c r="M15" s="2258" t="n"/>
      <c r="N15" s="2256" t="n"/>
      <c r="O15" s="2256" t="n"/>
      <c r="P15" s="793" t="n"/>
      <c r="Q15" s="2264" t="n"/>
      <c r="R15" s="793" t="n"/>
    </row>
    <row r="16" ht="23.25" customHeight="1">
      <c r="A16" s="706" t="inlineStr">
        <is>
          <t>대가야읍</t>
        </is>
      </c>
      <c r="B16" s="2255">
        <f>SUM(C16:I16)</f>
        <v/>
      </c>
      <c r="C16" s="2131" t="n">
        <v>0</v>
      </c>
      <c r="D16" s="2131" t="n">
        <v>1</v>
      </c>
      <c r="E16" s="2131" t="n">
        <v>2</v>
      </c>
      <c r="F16" s="2131" t="n">
        <v>0</v>
      </c>
      <c r="G16" s="2131" t="n">
        <v>0</v>
      </c>
      <c r="H16" s="2131" t="n">
        <v>0</v>
      </c>
      <c r="I16" s="2131" t="n">
        <v>0</v>
      </c>
      <c r="J16" s="2641">
        <f>SUM(K16:Q16)</f>
        <v/>
      </c>
      <c r="K16" s="2131" t="n">
        <v>0</v>
      </c>
      <c r="L16" s="2131" t="n">
        <v>8</v>
      </c>
      <c r="M16" s="2131" t="n">
        <v>114</v>
      </c>
      <c r="N16" s="2131" t="n">
        <v>0</v>
      </c>
      <c r="O16" s="2131" t="n">
        <v>0</v>
      </c>
      <c r="P16" s="2131" t="n">
        <v>0</v>
      </c>
      <c r="Q16" s="2132" t="n">
        <v>0</v>
      </c>
      <c r="R16" s="736" t="inlineStr">
        <is>
          <t>Daegaya-eup</t>
        </is>
      </c>
    </row>
    <row r="17" ht="23.25" customHeight="1">
      <c r="A17" s="706" t="inlineStr">
        <is>
          <t>덕곡면</t>
        </is>
      </c>
      <c r="B17" s="2255">
        <f>SUM(C17:I17)</f>
        <v/>
      </c>
      <c r="C17" s="2131" t="n">
        <v>0</v>
      </c>
      <c r="D17" s="2131" t="n">
        <v>0</v>
      </c>
      <c r="E17" s="2131" t="n">
        <v>0</v>
      </c>
      <c r="F17" s="2131" t="n">
        <v>0</v>
      </c>
      <c r="G17" s="2131" t="n">
        <v>0</v>
      </c>
      <c r="H17" s="2131" t="n">
        <v>0</v>
      </c>
      <c r="I17" s="2131" t="n">
        <v>0</v>
      </c>
      <c r="J17" s="2641">
        <f>SUM(K17:Q17)</f>
        <v/>
      </c>
      <c r="K17" s="2131" t="n">
        <v>0</v>
      </c>
      <c r="L17" s="2131" t="n">
        <v>0</v>
      </c>
      <c r="M17" s="2131" t="n">
        <v>0</v>
      </c>
      <c r="N17" s="2131" t="n">
        <v>0</v>
      </c>
      <c r="O17" s="2131" t="n">
        <v>0</v>
      </c>
      <c r="P17" s="2131" t="n">
        <v>0</v>
      </c>
      <c r="Q17" s="2132" t="n">
        <v>0</v>
      </c>
      <c r="R17" s="794" t="inlineStr">
        <is>
          <t>Deokgok-myeon</t>
        </is>
      </c>
    </row>
    <row r="18" ht="23.25" customHeight="1">
      <c r="A18" s="706" t="inlineStr">
        <is>
          <t>운수면</t>
        </is>
      </c>
      <c r="B18" s="2255">
        <f>SUM(C18:I18)</f>
        <v/>
      </c>
      <c r="C18" s="2131" t="n">
        <v>0</v>
      </c>
      <c r="D18" s="2131" t="n">
        <v>0</v>
      </c>
      <c r="E18" s="2131" t="n">
        <v>0</v>
      </c>
      <c r="F18" s="2131" t="n">
        <v>0</v>
      </c>
      <c r="G18" s="2131" t="n">
        <v>0</v>
      </c>
      <c r="H18" s="2131" t="n">
        <v>0</v>
      </c>
      <c r="I18" s="2131" t="n">
        <v>0</v>
      </c>
      <c r="J18" s="2641">
        <f>SUM(K18:Q18)</f>
        <v/>
      </c>
      <c r="K18" s="2131" t="n">
        <v>0</v>
      </c>
      <c r="L18" s="2131" t="n">
        <v>0</v>
      </c>
      <c r="M18" s="2131" t="n">
        <v>0</v>
      </c>
      <c r="N18" s="2131" t="n">
        <v>0</v>
      </c>
      <c r="O18" s="2131" t="n">
        <v>0</v>
      </c>
      <c r="P18" s="2131" t="n">
        <v>0</v>
      </c>
      <c r="Q18" s="2132" t="n">
        <v>0</v>
      </c>
      <c r="R18" s="794" t="inlineStr">
        <is>
          <t>Unsu-myeon</t>
        </is>
      </c>
    </row>
    <row r="19" ht="23.25" customHeight="1">
      <c r="A19" s="706" t="inlineStr">
        <is>
          <t>성산면</t>
        </is>
      </c>
      <c r="B19" s="2255">
        <f>SUM(C19:I19)</f>
        <v/>
      </c>
      <c r="C19" s="2131" t="n">
        <v>1</v>
      </c>
      <c r="D19" s="2131" t="n">
        <v>0</v>
      </c>
      <c r="E19" s="2131" t="n">
        <v>0</v>
      </c>
      <c r="F19" s="2131" t="n">
        <v>0</v>
      </c>
      <c r="G19" s="2131" t="n">
        <v>0</v>
      </c>
      <c r="H19" s="2131" t="n">
        <v>0</v>
      </c>
      <c r="I19" s="2131" t="n">
        <v>0</v>
      </c>
      <c r="J19" s="2641">
        <f>SUM(K19:Q19)</f>
        <v/>
      </c>
      <c r="K19" s="2131" t="n">
        <v>15</v>
      </c>
      <c r="L19" s="2131" t="n">
        <v>0</v>
      </c>
      <c r="M19" s="2131" t="n">
        <v>0</v>
      </c>
      <c r="N19" s="2131" t="n">
        <v>0</v>
      </c>
      <c r="O19" s="2131" t="n">
        <v>0</v>
      </c>
      <c r="P19" s="2131" t="n">
        <v>0</v>
      </c>
      <c r="Q19" s="2132" t="n">
        <v>0</v>
      </c>
      <c r="R19" s="736" t="inlineStr">
        <is>
          <t>Seongsan-myeon</t>
        </is>
      </c>
    </row>
    <row r="20" ht="23.25" customHeight="1">
      <c r="A20" s="706" t="inlineStr">
        <is>
          <t>다산면</t>
        </is>
      </c>
      <c r="B20" s="2255">
        <f>SUM(C20:I20)</f>
        <v/>
      </c>
      <c r="C20" s="2131" t="n">
        <v>1</v>
      </c>
      <c r="D20" s="2131" t="n">
        <v>1</v>
      </c>
      <c r="E20" s="2131" t="n">
        <v>2</v>
      </c>
      <c r="F20" s="2131" t="n">
        <v>0</v>
      </c>
      <c r="G20" s="2131" t="n">
        <v>0</v>
      </c>
      <c r="H20" s="2131" t="n">
        <v>0</v>
      </c>
      <c r="I20" s="2131" t="n">
        <v>0</v>
      </c>
      <c r="J20" s="2641">
        <f>SUM(K20:Q20)</f>
        <v/>
      </c>
      <c r="K20" s="2131" t="n">
        <v>0</v>
      </c>
      <c r="L20" s="2131" t="n">
        <v>19</v>
      </c>
      <c r="M20" s="2131" t="n">
        <v>93</v>
      </c>
      <c r="N20" s="2131" t="n">
        <v>0</v>
      </c>
      <c r="O20" s="2131" t="n">
        <v>0</v>
      </c>
      <c r="P20" s="2131" t="n">
        <v>0</v>
      </c>
      <c r="Q20" s="2132" t="n">
        <v>0</v>
      </c>
      <c r="R20" s="794" t="inlineStr">
        <is>
          <t>Dasan-myeon</t>
        </is>
      </c>
    </row>
    <row r="21" ht="23.25" customHeight="1">
      <c r="A21" s="706" t="inlineStr">
        <is>
          <t>개진면</t>
        </is>
      </c>
      <c r="B21" s="2255">
        <f>SUM(C21:I21)</f>
        <v/>
      </c>
      <c r="C21" s="2131" t="n">
        <v>0</v>
      </c>
      <c r="D21" s="2131" t="n">
        <v>0</v>
      </c>
      <c r="E21" s="2131" t="n">
        <v>0</v>
      </c>
      <c r="F21" s="2131" t="n">
        <v>0</v>
      </c>
      <c r="G21" s="2131" t="n">
        <v>0</v>
      </c>
      <c r="H21" s="2131" t="n">
        <v>0</v>
      </c>
      <c r="I21" s="2131" t="n">
        <v>0</v>
      </c>
      <c r="J21" s="2641">
        <f>SUM(K21:Q21)</f>
        <v/>
      </c>
      <c r="K21" s="2131" t="n">
        <v>0</v>
      </c>
      <c r="L21" s="2131" t="n">
        <v>0</v>
      </c>
      <c r="M21" s="2131" t="n">
        <v>0</v>
      </c>
      <c r="N21" s="2131" t="n">
        <v>0</v>
      </c>
      <c r="O21" s="2131" t="n">
        <v>0</v>
      </c>
      <c r="P21" s="2131" t="n">
        <v>0</v>
      </c>
      <c r="Q21" s="2132" t="n">
        <v>0</v>
      </c>
      <c r="R21" s="794" t="inlineStr">
        <is>
          <t>Gaejin-myeon</t>
        </is>
      </c>
    </row>
    <row r="22" ht="23.25" customHeight="1">
      <c r="A22" s="706" t="inlineStr">
        <is>
          <t>우곡면</t>
        </is>
      </c>
      <c r="B22" s="2255">
        <f>SUM(C22:I22)</f>
        <v/>
      </c>
      <c r="C22" s="2131" t="n">
        <v>0</v>
      </c>
      <c r="D22" s="2131" t="n">
        <v>0</v>
      </c>
      <c r="E22" s="2131" t="n">
        <v>0</v>
      </c>
      <c r="F22" s="2131" t="n">
        <v>0</v>
      </c>
      <c r="G22" s="2131" t="n">
        <v>0</v>
      </c>
      <c r="H22" s="2131" t="n">
        <v>0</v>
      </c>
      <c r="I22" s="2131" t="n">
        <v>0</v>
      </c>
      <c r="J22" s="2641">
        <f>SUM(K22:Q22)</f>
        <v/>
      </c>
      <c r="K22" s="2131" t="n">
        <v>0</v>
      </c>
      <c r="L22" s="2131" t="n">
        <v>0</v>
      </c>
      <c r="M22" s="2131" t="n">
        <v>0</v>
      </c>
      <c r="N22" s="2131" t="n">
        <v>0</v>
      </c>
      <c r="O22" s="2131" t="n">
        <v>0</v>
      </c>
      <c r="P22" s="2131" t="n">
        <v>0</v>
      </c>
      <c r="Q22" s="2132" t="n">
        <v>0</v>
      </c>
      <c r="R22" s="794" t="inlineStr">
        <is>
          <t>Ugok-myeon</t>
        </is>
      </c>
    </row>
    <row r="23" ht="23.25" customHeight="1" thickBot="1">
      <c r="A23" s="706" t="inlineStr">
        <is>
          <t>쌍림면</t>
        </is>
      </c>
      <c r="B23" s="2255">
        <f>SUM(C23:I23)</f>
        <v/>
      </c>
      <c r="C23" s="2131" t="n">
        <v>2</v>
      </c>
      <c r="D23" s="2131" t="n">
        <v>0</v>
      </c>
      <c r="E23" s="2131" t="n">
        <v>0</v>
      </c>
      <c r="F23" s="2131" t="n">
        <v>0</v>
      </c>
      <c r="G23" s="2131" t="n">
        <v>0</v>
      </c>
      <c r="H23" s="2131" t="n">
        <v>0</v>
      </c>
      <c r="I23" s="2131" t="n">
        <v>0</v>
      </c>
      <c r="J23" s="2641">
        <f>SUM(K23:Q23)</f>
        <v/>
      </c>
      <c r="K23" s="2131" t="n">
        <v>57</v>
      </c>
      <c r="L23" s="2131" t="n">
        <v>0</v>
      </c>
      <c r="M23" s="2131" t="n">
        <v>0</v>
      </c>
      <c r="N23" s="2131" t="n">
        <v>0</v>
      </c>
      <c r="O23" s="2131" t="n">
        <v>0</v>
      </c>
      <c r="P23" s="2131" t="n">
        <v>0</v>
      </c>
      <c r="Q23" s="2132" t="n">
        <v>0</v>
      </c>
      <c r="R23" s="795" t="inlineStr">
        <is>
          <t>Ssangnim-myeon</t>
        </is>
      </c>
    </row>
    <row r="24" ht="15" customFormat="1" customHeight="1" s="34">
      <c r="A24" s="1832" t="inlineStr">
        <is>
          <t>자료 : 가족행복과, 2013년 부터 양식변경(항목통합, 단체(법인외)가 개인민간시설에 포함)</t>
        </is>
      </c>
      <c r="B24" s="2181" t="n"/>
      <c r="C24" s="2181" t="n"/>
      <c r="D24" s="2181" t="n"/>
      <c r="E24" s="2181" t="n"/>
      <c r="F24" s="2181" t="n"/>
      <c r="G24" s="2181" t="n"/>
      <c r="H24" s="2181" t="n"/>
      <c r="I24" s="2181" t="n"/>
      <c r="J24" s="403" t="n"/>
      <c r="K24" s="158" t="n"/>
      <c r="L24" s="158" t="n"/>
      <c r="M24" s="158" t="n"/>
      <c r="N24" s="158" t="n"/>
      <c r="O24" s="158" t="n"/>
      <c r="P24" s="158" t="n"/>
      <c r="Q24" s="158" t="n"/>
      <c r="R24" s="158" t="n"/>
    </row>
    <row r="25" ht="15" customFormat="1" customHeight="1" s="34">
      <c r="A25" s="1997" t="inlineStr">
        <is>
          <t>※ 『자원봉사자 현황』은 해당자료가 없으므로 수록하지 않음.2014년 양식변경 항목통합, 단체, 개인민간시설에 포함</t>
        </is>
      </c>
    </row>
    <row r="26" ht="15" customFormat="1" customHeight="1" s="34">
      <c r="A26" s="125" t="inlineStr">
        <is>
          <t xml:space="preserve"> 주 : 개인 민간시설에 단체(범인외) 포함(삭제), 2021년부터 보육아동수 합계 남,녀 삭제</t>
        </is>
      </c>
    </row>
    <row r="27">
      <c r="A27" s="34" t="n"/>
      <c r="B27" s="34" t="n"/>
      <c r="C27" s="34" t="n"/>
      <c r="D27" s="34" t="n"/>
      <c r="E27" s="34" t="n"/>
      <c r="F27" s="34" t="n"/>
      <c r="G27" s="34" t="n"/>
      <c r="H27" s="34" t="n"/>
      <c r="I27" s="34" t="n"/>
    </row>
  </sheetData>
  <mergeCells count="24">
    <mergeCell ref="H7:H9"/>
    <mergeCell ref="J7:J9"/>
    <mergeCell ref="P7:P9"/>
    <mergeCell ref="R6:R9"/>
    <mergeCell ref="A3:R3"/>
    <mergeCell ref="C7:C9"/>
    <mergeCell ref="E7:E9"/>
    <mergeCell ref="K7:K9"/>
    <mergeCell ref="J6:Q6"/>
    <mergeCell ref="O7:O9"/>
    <mergeCell ref="A6:A9"/>
    <mergeCell ref="Q7:Q9"/>
    <mergeCell ref="B7:B9"/>
    <mergeCell ref="N7:N9"/>
    <mergeCell ref="A4:R4"/>
    <mergeCell ref="F7:F9"/>
    <mergeCell ref="L7:L9"/>
    <mergeCell ref="A25:J25"/>
    <mergeCell ref="A24:I24"/>
    <mergeCell ref="G7:G9"/>
    <mergeCell ref="I7:I9"/>
    <mergeCell ref="B6:I6"/>
    <mergeCell ref="M7:M9"/>
    <mergeCell ref="D7:D9"/>
  </mergeCells>
  <pageMargins left="0.65" right="0.59" top="1" bottom="1" header="0.5" footer="0.5"/>
  <pageSetup orientation="portrait" paperSize="9" scale="5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R23"/>
  <sheetViews>
    <sheetView showGridLines="0" view="pageBreakPreview" zoomScaleNormal="100" zoomScaleSheetLayoutView="100" workbookViewId="0">
      <selection activeCell="T22" sqref="T22"/>
    </sheetView>
  </sheetViews>
  <sheetFormatPr baseColWidth="8" defaultColWidth="8.77734375" defaultRowHeight="13.5"/>
  <cols>
    <col width="7.77734375" customWidth="1" style="466" min="1" max="1"/>
    <col width="7.77734375" customWidth="1" style="466" min="2" max="17"/>
    <col width="12.88671875" customWidth="1" style="466" min="18" max="18"/>
    <col width="8.77734375" customWidth="1" style="466" min="19" max="16384"/>
  </cols>
  <sheetData>
    <row r="1" ht="15" customFormat="1" customHeight="1" s="466">
      <c r="A1" s="411" t="inlineStr">
        <is>
          <t>ⅩⅡ. 보건 및 사회보장</t>
        </is>
      </c>
      <c r="B1" s="401" t="n"/>
      <c r="C1" s="401" t="n"/>
      <c r="D1" s="401" t="n"/>
      <c r="E1" s="401" t="n"/>
      <c r="F1" s="401" t="n"/>
      <c r="G1" s="401" t="n"/>
      <c r="H1" s="401" t="n"/>
      <c r="I1" s="401" t="n"/>
      <c r="J1" s="401" t="n"/>
      <c r="K1" s="401" t="n"/>
      <c r="L1" s="401" t="n"/>
      <c r="M1" s="401" t="n"/>
      <c r="N1" s="401" t="n"/>
      <c r="O1" s="401" t="n"/>
      <c r="P1" s="401" t="n"/>
      <c r="Q1" s="401" t="n"/>
      <c r="R1" s="518" t="inlineStr">
        <is>
          <t>ⅩⅡ. Health and Social Security</t>
        </is>
      </c>
    </row>
    <row r="2" ht="15" customFormat="1" customHeight="1" s="466">
      <c r="A2" s="411" t="n"/>
      <c r="B2" s="401" t="n"/>
      <c r="C2" s="401" t="n"/>
      <c r="D2" s="401" t="n"/>
      <c r="E2" s="401" t="n"/>
      <c r="F2" s="401" t="n"/>
      <c r="G2" s="401" t="n"/>
      <c r="H2" s="401" t="n"/>
      <c r="I2" s="401" t="n"/>
      <c r="J2" s="401" t="n"/>
      <c r="K2" s="401" t="n"/>
      <c r="L2" s="401" t="n"/>
      <c r="M2" s="401" t="n"/>
      <c r="N2" s="401" t="n"/>
      <c r="O2" s="401" t="n"/>
      <c r="P2" s="401" t="n"/>
      <c r="Q2" s="401" t="n"/>
      <c r="R2" s="518" t="n"/>
    </row>
    <row r="3" ht="24.95" customFormat="1" customHeight="1" s="317">
      <c r="A3" s="1836" t="inlineStr">
        <is>
          <t>43. 사회복지자원봉사자 현황</t>
        </is>
      </c>
    </row>
    <row r="4" ht="24.95" customFormat="1" customHeight="1" s="317">
      <c r="A4" s="1836" t="inlineStr">
        <is>
          <t>43. Social Welfare Volunteers</t>
        </is>
      </c>
    </row>
    <row r="5" ht="15" customFormat="1" customHeight="1" s="466" thickBot="1">
      <c r="A5" s="375" t="inlineStr">
        <is>
          <t>단위 : 명</t>
        </is>
      </c>
      <c r="B5" s="372" t="n"/>
      <c r="C5" s="372" t="n"/>
      <c r="D5" s="372" t="n"/>
      <c r="E5" s="372" t="n"/>
      <c r="F5" s="372" t="n"/>
      <c r="G5" s="372" t="n"/>
      <c r="H5" s="372" t="n"/>
      <c r="I5" s="372" t="n"/>
      <c r="J5" s="372" t="n"/>
      <c r="K5" s="372" t="n"/>
      <c r="L5" s="372" t="n"/>
      <c r="M5" s="372" t="n"/>
      <c r="N5" s="372" t="n"/>
      <c r="O5" s="372" t="n"/>
      <c r="P5" s="372" t="n"/>
      <c r="Q5" s="372" t="n"/>
      <c r="R5" s="263" t="inlineStr">
        <is>
          <t>Unit : person</t>
        </is>
      </c>
    </row>
    <row r="6" ht="22.5" customFormat="1" customHeight="1" s="466">
      <c r="A6" s="2016" t="inlineStr">
        <is>
          <t>연별 및 
읍면별</t>
        </is>
      </c>
      <c r="B6" s="2019" t="inlineStr">
        <is>
          <t>성 별 by Gender</t>
        </is>
      </c>
      <c r="C6" s="2098" t="n"/>
      <c r="D6" s="2116" t="n"/>
      <c r="E6" s="2642" t="inlineStr">
        <is>
          <t>연 령 별 by Age-group</t>
        </is>
      </c>
      <c r="F6" s="2181" t="n"/>
      <c r="G6" s="2181" t="n"/>
      <c r="H6" s="2181" t="n"/>
      <c r="I6" s="2181" t="n"/>
      <c r="J6" s="2181" t="n"/>
      <c r="K6" s="2181" t="n"/>
      <c r="L6" s="2181" t="n"/>
      <c r="M6" s="2181" t="n"/>
      <c r="N6" s="2181" t="n"/>
      <c r="O6" s="2181" t="n"/>
      <c r="P6" s="2181" t="n"/>
      <c r="Q6" s="2055" t="n"/>
      <c r="R6" s="2643" t="inlineStr">
        <is>
          <t>Year &amp; Eup, 
Myeon</t>
        </is>
      </c>
    </row>
    <row r="7" ht="22.5" customFormat="1" customHeight="1" s="466">
      <c r="A7" s="2138" t="n"/>
      <c r="B7" s="2025" t="n"/>
      <c r="C7" s="2026" t="inlineStr">
        <is>
          <t>남 Male</t>
        </is>
      </c>
      <c r="D7" s="2028" t="inlineStr">
        <is>
          <t>여 Female</t>
        </is>
      </c>
      <c r="E7" s="2003" t="n"/>
      <c r="F7" s="2009" t="inlineStr">
        <is>
          <t>19세 이하</t>
        </is>
      </c>
      <c r="G7" s="2300" t="n"/>
      <c r="H7" s="2011" t="inlineStr">
        <is>
          <t>20~29세</t>
        </is>
      </c>
      <c r="I7" s="2300" t="n"/>
      <c r="J7" s="2013" t="inlineStr">
        <is>
          <t>30~39세</t>
        </is>
      </c>
      <c r="K7" s="2426" t="n"/>
      <c r="L7" s="2015" t="inlineStr">
        <is>
          <t>40~49세</t>
        </is>
      </c>
      <c r="M7" s="2426" t="n"/>
      <c r="N7" s="2013" t="inlineStr">
        <is>
          <t>50~59세</t>
        </is>
      </c>
      <c r="O7" s="2426" t="n"/>
      <c r="P7" s="2015" t="inlineStr">
        <is>
          <t>60세 이상</t>
        </is>
      </c>
      <c r="Q7" s="2426" t="n"/>
      <c r="R7" s="2183" t="n"/>
    </row>
    <row r="8" ht="22.5" customFormat="1" customHeight="1" s="466">
      <c r="A8" s="2184" t="n"/>
      <c r="B8" s="2165" t="n"/>
      <c r="C8" s="2121" t="n"/>
      <c r="D8" s="2070" t="n"/>
      <c r="E8" s="2070" t="n"/>
      <c r="F8" s="2032" t="inlineStr">
        <is>
          <t>남 Male</t>
        </is>
      </c>
      <c r="G8" s="2028" t="inlineStr">
        <is>
          <t>여 Female</t>
        </is>
      </c>
      <c r="H8" s="2032" t="inlineStr">
        <is>
          <t>남 Male</t>
        </is>
      </c>
      <c r="I8" s="2028" t="inlineStr">
        <is>
          <t>여 Female</t>
        </is>
      </c>
      <c r="J8" s="480" t="inlineStr">
        <is>
          <t>남 Male</t>
        </is>
      </c>
      <c r="K8" s="2028" t="inlineStr">
        <is>
          <t>여 Female</t>
        </is>
      </c>
      <c r="L8" s="481" t="inlineStr">
        <is>
          <t>남 Male</t>
        </is>
      </c>
      <c r="M8" s="2028" t="inlineStr">
        <is>
          <t>여 Female</t>
        </is>
      </c>
      <c r="N8" s="481" t="inlineStr">
        <is>
          <t>남 Male</t>
        </is>
      </c>
      <c r="O8" s="2028" t="inlineStr">
        <is>
          <t>여 Female</t>
        </is>
      </c>
      <c r="P8" s="482" t="inlineStr">
        <is>
          <t>남 Male</t>
        </is>
      </c>
      <c r="Q8" s="2028" t="inlineStr">
        <is>
          <t>여 Female</t>
        </is>
      </c>
      <c r="R8" s="2185" t="n"/>
    </row>
    <row r="9" ht="24" customFormat="1" customHeight="1" s="466">
      <c r="A9" s="976" t="n">
        <v>2020</v>
      </c>
      <c r="B9" s="2416">
        <f>SUM(C9:D9)</f>
        <v/>
      </c>
      <c r="C9" s="2416" t="n">
        <v>3098</v>
      </c>
      <c r="D9" s="2416" t="n">
        <v>3916</v>
      </c>
      <c r="E9" s="2416" t="n">
        <v>7014</v>
      </c>
      <c r="F9" s="2416" t="n">
        <v>421</v>
      </c>
      <c r="G9" s="2416" t="n">
        <v>436</v>
      </c>
      <c r="H9" s="2416" t="n">
        <v>694</v>
      </c>
      <c r="I9" s="2416" t="n">
        <v>708</v>
      </c>
      <c r="J9" s="2416" t="n">
        <v>189</v>
      </c>
      <c r="K9" s="2416" t="n">
        <v>160</v>
      </c>
      <c r="L9" s="2416" t="n">
        <v>307</v>
      </c>
      <c r="M9" s="2416" t="n">
        <v>469</v>
      </c>
      <c r="N9" s="2416" t="n">
        <v>530</v>
      </c>
      <c r="O9" s="2416" t="n">
        <v>700</v>
      </c>
      <c r="P9" s="2416" t="n">
        <v>957</v>
      </c>
      <c r="Q9" s="2644" t="n">
        <v>1443</v>
      </c>
      <c r="R9" s="977" t="n">
        <v>2020</v>
      </c>
    </row>
    <row r="10" ht="24" customFormat="1" customHeight="1" s="466">
      <c r="A10" s="976" t="n">
        <v>2021</v>
      </c>
      <c r="B10" s="2416">
        <f>SUM(C10:D10)</f>
        <v/>
      </c>
      <c r="C10" s="2416" t="n">
        <v>2960</v>
      </c>
      <c r="D10" s="2416" t="n">
        <v>4050</v>
      </c>
      <c r="E10" s="2416" t="n">
        <v>7010</v>
      </c>
      <c r="F10" s="2416" t="n">
        <v>216</v>
      </c>
      <c r="G10" s="2416" t="n">
        <v>238</v>
      </c>
      <c r="H10" s="2416" t="n">
        <v>759</v>
      </c>
      <c r="I10" s="2416" t="n">
        <v>802</v>
      </c>
      <c r="J10" s="2416" t="n">
        <v>161</v>
      </c>
      <c r="K10" s="2416" t="n">
        <v>146</v>
      </c>
      <c r="L10" s="2416" t="n">
        <v>285</v>
      </c>
      <c r="M10" s="2416" t="n">
        <v>483</v>
      </c>
      <c r="N10" s="2416" t="n">
        <v>499</v>
      </c>
      <c r="O10" s="2416" t="n">
        <v>718</v>
      </c>
      <c r="P10" s="2416" t="n">
        <v>1040</v>
      </c>
      <c r="Q10" s="2644" t="n">
        <v>1663</v>
      </c>
      <c r="R10" s="977" t="n">
        <v>2021</v>
      </c>
    </row>
    <row r="11" ht="24" customFormat="1" customHeight="1" s="466">
      <c r="A11" s="976" t="n">
        <v>2022</v>
      </c>
      <c r="B11" s="2416">
        <f>SUM(C11:D11)</f>
        <v/>
      </c>
      <c r="C11" s="2416" t="n">
        <v>3071</v>
      </c>
      <c r="D11" s="2416" t="n">
        <v>4401</v>
      </c>
      <c r="E11" s="2416" t="n">
        <v>7472</v>
      </c>
      <c r="F11" s="2416" t="n">
        <v>405</v>
      </c>
      <c r="G11" s="2416" t="n">
        <v>348</v>
      </c>
      <c r="H11" s="2416" t="n">
        <v>742</v>
      </c>
      <c r="I11" s="2416" t="n">
        <v>782</v>
      </c>
      <c r="J11" s="2416" t="n">
        <v>137</v>
      </c>
      <c r="K11" s="2416" t="n">
        <v>174</v>
      </c>
      <c r="L11" s="2416" t="n">
        <v>288</v>
      </c>
      <c r="M11" s="2416" t="n">
        <v>643</v>
      </c>
      <c r="N11" s="2416" t="n">
        <v>501</v>
      </c>
      <c r="O11" s="2416" t="n">
        <v>808</v>
      </c>
      <c r="P11" s="2416" t="n">
        <v>998</v>
      </c>
      <c r="Q11" s="2644" t="n">
        <v>1646</v>
      </c>
      <c r="R11" s="977" t="n">
        <v>2022</v>
      </c>
    </row>
    <row r="12" ht="24" customFormat="1" customHeight="1" s="466">
      <c r="A12" s="976" t="n">
        <v>2023</v>
      </c>
      <c r="B12" s="2416">
        <f>SUM(C12:D12)</f>
        <v/>
      </c>
      <c r="C12" s="2416" t="n">
        <v>3278</v>
      </c>
      <c r="D12" s="2416" t="n">
        <v>4246</v>
      </c>
      <c r="E12" s="2416" t="n">
        <v>7524</v>
      </c>
      <c r="F12" s="2416" t="n">
        <v>173</v>
      </c>
      <c r="G12" s="2416" t="n">
        <v>205</v>
      </c>
      <c r="H12" s="2416" t="n">
        <v>958</v>
      </c>
      <c r="I12" s="2416" t="n">
        <v>893</v>
      </c>
      <c r="J12" s="2416" t="n">
        <v>276</v>
      </c>
      <c r="K12" s="2416" t="n">
        <v>233</v>
      </c>
      <c r="L12" s="2416" t="n">
        <v>265</v>
      </c>
      <c r="M12" s="2416" t="n">
        <v>385</v>
      </c>
      <c r="N12" s="2416" t="n">
        <v>461</v>
      </c>
      <c r="O12" s="2416" t="n">
        <v>756</v>
      </c>
      <c r="P12" s="2416" t="n">
        <v>1145</v>
      </c>
      <c r="Q12" s="2644" t="n">
        <v>1774</v>
      </c>
      <c r="R12" s="977" t="n">
        <v>2023</v>
      </c>
    </row>
    <row r="13" ht="24" customFormat="1" customHeight="1" s="466">
      <c r="A13" s="978" t="n">
        <v>2024</v>
      </c>
      <c r="B13" s="2645">
        <f>SUM(C13:D13)</f>
        <v/>
      </c>
      <c r="C13" s="2645" t="n">
        <v>3311</v>
      </c>
      <c r="D13" s="2645" t="n">
        <v>4499</v>
      </c>
      <c r="E13" s="2645" t="n">
        <v>7810</v>
      </c>
      <c r="F13" s="2645" t="n">
        <v>253</v>
      </c>
      <c r="G13" s="2645" t="n">
        <v>267</v>
      </c>
      <c r="H13" s="2645" t="n">
        <v>833</v>
      </c>
      <c r="I13" s="2645" t="n">
        <v>849</v>
      </c>
      <c r="J13" s="2645" t="n">
        <v>226</v>
      </c>
      <c r="K13" s="2645" t="n">
        <v>212</v>
      </c>
      <c r="L13" s="2645" t="n">
        <v>327</v>
      </c>
      <c r="M13" s="2645" t="n">
        <v>487</v>
      </c>
      <c r="N13" s="2645" t="n">
        <v>524</v>
      </c>
      <c r="O13" s="2645" t="n">
        <v>823</v>
      </c>
      <c r="P13" s="2645" t="n">
        <v>1148</v>
      </c>
      <c r="Q13" s="2646" t="n">
        <v>1861</v>
      </c>
      <c r="R13" s="980" t="n">
        <v>2024</v>
      </c>
    </row>
    <row r="14" ht="24" customFormat="1" customHeight="1" s="466">
      <c r="A14" s="976" t="n"/>
      <c r="B14" s="2645" t="n"/>
      <c r="C14" s="2416" t="n"/>
      <c r="D14" s="923" t="n"/>
      <c r="E14" s="2645" t="n"/>
      <c r="F14" s="923" t="n"/>
      <c r="G14" s="923" t="n"/>
      <c r="H14" s="923" t="n"/>
      <c r="I14" s="923" t="n"/>
      <c r="J14" s="923" t="n"/>
      <c r="K14" s="923" t="n"/>
      <c r="L14" s="923" t="n"/>
      <c r="M14" s="923" t="n"/>
      <c r="N14" s="923" t="n"/>
      <c r="O14" s="923" t="n"/>
      <c r="P14" s="923" t="n"/>
      <c r="Q14" s="981" t="n"/>
      <c r="R14" s="977" t="n"/>
    </row>
    <row r="15" ht="24" customFormat="1" customHeight="1" s="466">
      <c r="A15" s="976" t="inlineStr">
        <is>
          <t>대가야읍</t>
        </is>
      </c>
      <c r="B15" s="2645">
        <f>SUM(C15:D15)</f>
        <v/>
      </c>
      <c r="C15" s="2113" t="n">
        <v>1403</v>
      </c>
      <c r="D15" s="2113" t="n">
        <v>1902</v>
      </c>
      <c r="E15" s="2416" t="n">
        <v>3305</v>
      </c>
      <c r="F15" s="2647" t="n">
        <v>157</v>
      </c>
      <c r="G15" s="2647" t="n">
        <v>165</v>
      </c>
      <c r="H15" s="2647" t="n">
        <v>418</v>
      </c>
      <c r="I15" s="2647" t="n">
        <v>438</v>
      </c>
      <c r="J15" s="2647" t="n">
        <v>119</v>
      </c>
      <c r="K15" s="2647" t="n">
        <v>94</v>
      </c>
      <c r="L15" s="2647" t="n">
        <v>141</v>
      </c>
      <c r="M15" s="2647" t="n">
        <v>197</v>
      </c>
      <c r="N15" s="2647" t="n">
        <v>187</v>
      </c>
      <c r="O15" s="2647" t="n">
        <v>387</v>
      </c>
      <c r="P15" s="2647" t="n">
        <v>381</v>
      </c>
      <c r="Q15" s="2648" t="n">
        <v>621</v>
      </c>
      <c r="R15" s="984" t="inlineStr">
        <is>
          <t>Daegaya-eup</t>
        </is>
      </c>
    </row>
    <row r="16" ht="24" customFormat="1" customHeight="1" s="466">
      <c r="A16" s="976" t="inlineStr">
        <is>
          <t>덕곡면</t>
        </is>
      </c>
      <c r="B16" s="2645">
        <f>SUM(C16:D16)</f>
        <v/>
      </c>
      <c r="C16" s="2113" t="n">
        <v>172</v>
      </c>
      <c r="D16" s="2113" t="n">
        <v>255</v>
      </c>
      <c r="E16" s="2416" t="n">
        <v>427</v>
      </c>
      <c r="F16" s="2647" t="n">
        <v>11</v>
      </c>
      <c r="G16" s="2647" t="n">
        <v>14</v>
      </c>
      <c r="H16" s="2647" t="n">
        <v>23</v>
      </c>
      <c r="I16" s="2647" t="n">
        <v>27</v>
      </c>
      <c r="J16" s="2647" t="n">
        <v>8</v>
      </c>
      <c r="K16" s="2647" t="n">
        <v>9</v>
      </c>
      <c r="L16" s="2647" t="n">
        <v>9</v>
      </c>
      <c r="M16" s="2647" t="n">
        <v>11</v>
      </c>
      <c r="N16" s="2647" t="n">
        <v>37</v>
      </c>
      <c r="O16" s="2647" t="n">
        <v>33</v>
      </c>
      <c r="P16" s="2647" t="n">
        <v>84</v>
      </c>
      <c r="Q16" s="2648" t="n">
        <v>161</v>
      </c>
      <c r="R16" s="984" t="inlineStr">
        <is>
          <t>Deokgok-myeon</t>
        </is>
      </c>
    </row>
    <row r="17" ht="24" customFormat="1" customHeight="1" s="466">
      <c r="A17" s="976" t="inlineStr">
        <is>
          <t>운수면</t>
        </is>
      </c>
      <c r="B17" s="2645">
        <f>SUM(C17:D17)</f>
        <v/>
      </c>
      <c r="C17" s="2113" t="n">
        <v>189</v>
      </c>
      <c r="D17" s="2113" t="n">
        <v>261</v>
      </c>
      <c r="E17" s="2416" t="n">
        <v>450</v>
      </c>
      <c r="F17" s="2647" t="n">
        <v>5</v>
      </c>
      <c r="G17" s="2647" t="n">
        <v>9</v>
      </c>
      <c r="H17" s="2647" t="n">
        <v>24</v>
      </c>
      <c r="I17" s="2647" t="n">
        <v>18</v>
      </c>
      <c r="J17" s="2647" t="n">
        <v>16</v>
      </c>
      <c r="K17" s="2647" t="n">
        <v>14</v>
      </c>
      <c r="L17" s="2647" t="n">
        <v>14</v>
      </c>
      <c r="M17" s="2647" t="n">
        <v>11</v>
      </c>
      <c r="N17" s="2647" t="n">
        <v>33</v>
      </c>
      <c r="O17" s="2647" t="n">
        <v>41</v>
      </c>
      <c r="P17" s="2647" t="n">
        <v>97</v>
      </c>
      <c r="Q17" s="2648" t="n">
        <v>168</v>
      </c>
      <c r="R17" s="984" t="inlineStr">
        <is>
          <t>Unsu-myeon</t>
        </is>
      </c>
    </row>
    <row r="18" ht="24" customFormat="1" customHeight="1" s="466">
      <c r="A18" s="976" t="inlineStr">
        <is>
          <t>성산면</t>
        </is>
      </c>
      <c r="B18" s="2645">
        <f>SUM(C18:D18)</f>
        <v/>
      </c>
      <c r="C18" s="2113" t="n">
        <v>278</v>
      </c>
      <c r="D18" s="2113" t="n">
        <v>308</v>
      </c>
      <c r="E18" s="2416" t="n">
        <v>586</v>
      </c>
      <c r="F18" s="2647" t="n">
        <v>6</v>
      </c>
      <c r="G18" s="2647" t="n">
        <v>9</v>
      </c>
      <c r="H18" s="2647" t="n">
        <v>62</v>
      </c>
      <c r="I18" s="2647" t="n">
        <v>51</v>
      </c>
      <c r="J18" s="2647" t="n">
        <v>14</v>
      </c>
      <c r="K18" s="2647" t="n">
        <v>18</v>
      </c>
      <c r="L18" s="2647" t="n">
        <v>17</v>
      </c>
      <c r="M18" s="2647" t="n">
        <v>21</v>
      </c>
      <c r="N18" s="2647" t="n">
        <v>50</v>
      </c>
      <c r="O18" s="2647" t="n">
        <v>46</v>
      </c>
      <c r="P18" s="2647" t="n">
        <v>129</v>
      </c>
      <c r="Q18" s="2648" t="n">
        <v>163</v>
      </c>
      <c r="R18" s="984" t="inlineStr">
        <is>
          <t>Seongsan-myeon</t>
        </is>
      </c>
    </row>
    <row r="19" ht="24" customFormat="1" customHeight="1" s="466">
      <c r="A19" s="976" t="inlineStr">
        <is>
          <t>다산면</t>
        </is>
      </c>
      <c r="B19" s="2645">
        <f>SUM(C19:D19)</f>
        <v/>
      </c>
      <c r="C19" s="2113" t="n">
        <v>642</v>
      </c>
      <c r="D19" s="2113" t="n">
        <v>985</v>
      </c>
      <c r="E19" s="2416" t="n">
        <v>1627</v>
      </c>
      <c r="F19" s="2647" t="n">
        <v>67</v>
      </c>
      <c r="G19" s="2647" t="n">
        <v>58</v>
      </c>
      <c r="H19" s="2647" t="n">
        <v>243</v>
      </c>
      <c r="I19" s="2647" t="n">
        <v>237</v>
      </c>
      <c r="J19" s="2647" t="n">
        <v>24</v>
      </c>
      <c r="K19" s="2647" t="n">
        <v>36</v>
      </c>
      <c r="L19" s="2647" t="n">
        <v>73</v>
      </c>
      <c r="M19" s="2647" t="n">
        <v>178</v>
      </c>
      <c r="N19" s="2647" t="n">
        <v>82</v>
      </c>
      <c r="O19" s="2647" t="n">
        <v>193</v>
      </c>
      <c r="P19" s="2647" t="n">
        <v>153</v>
      </c>
      <c r="Q19" s="2648" t="n">
        <v>283</v>
      </c>
      <c r="R19" s="984" t="inlineStr">
        <is>
          <t>Dasan-myeon</t>
        </is>
      </c>
    </row>
    <row r="20" ht="24" customFormat="1" customHeight="1" s="466">
      <c r="A20" s="976" t="inlineStr">
        <is>
          <t>개진면</t>
        </is>
      </c>
      <c r="B20" s="2645">
        <f>SUM(C20:D20)</f>
        <v/>
      </c>
      <c r="C20" s="2113" t="n">
        <v>162</v>
      </c>
      <c r="D20" s="2113" t="n">
        <v>167</v>
      </c>
      <c r="E20" s="2416" t="n">
        <v>329</v>
      </c>
      <c r="F20" s="2647" t="n">
        <v>2</v>
      </c>
      <c r="G20" s="2647" t="n">
        <v>2</v>
      </c>
      <c r="H20" s="2647" t="n">
        <v>14</v>
      </c>
      <c r="I20" s="2647" t="n">
        <v>13</v>
      </c>
      <c r="J20" s="2647" t="n">
        <v>12</v>
      </c>
      <c r="K20" s="2647" t="n">
        <v>13</v>
      </c>
      <c r="L20" s="2647" t="n">
        <v>8</v>
      </c>
      <c r="M20" s="2647" t="n">
        <v>11</v>
      </c>
      <c r="N20" s="2647" t="n">
        <v>37</v>
      </c>
      <c r="O20" s="2647" t="n">
        <v>24</v>
      </c>
      <c r="P20" s="2647" t="n">
        <v>89</v>
      </c>
      <c r="Q20" s="2648" t="n">
        <v>104</v>
      </c>
      <c r="R20" s="984" t="inlineStr">
        <is>
          <t>Gaejin-myeon</t>
        </is>
      </c>
    </row>
    <row r="21" ht="24" customFormat="1" customHeight="1" s="466">
      <c r="A21" s="976" t="inlineStr">
        <is>
          <t>우곡면</t>
        </is>
      </c>
      <c r="B21" s="2645">
        <f>SUM(C21:D21)</f>
        <v/>
      </c>
      <c r="C21" s="2113" t="n">
        <v>152</v>
      </c>
      <c r="D21" s="2113" t="n">
        <v>153</v>
      </c>
      <c r="E21" s="2416" t="n">
        <v>305</v>
      </c>
      <c r="F21" s="2647" t="n">
        <v>1</v>
      </c>
      <c r="G21" s="2647" t="n">
        <v>4</v>
      </c>
      <c r="H21" s="2647" t="n">
        <v>10</v>
      </c>
      <c r="I21" s="2647" t="n">
        <v>15</v>
      </c>
      <c r="J21" s="2647" t="n">
        <v>7</v>
      </c>
      <c r="K21" s="2647" t="n">
        <v>4</v>
      </c>
      <c r="L21" s="2647" t="n">
        <v>12</v>
      </c>
      <c r="M21" s="2647" t="n">
        <v>9</v>
      </c>
      <c r="N21" s="2647" t="n">
        <v>31</v>
      </c>
      <c r="O21" s="2647" t="n">
        <v>21</v>
      </c>
      <c r="P21" s="2647" t="n">
        <v>91</v>
      </c>
      <c r="Q21" s="2648" t="n">
        <v>100</v>
      </c>
      <c r="R21" s="984" t="inlineStr">
        <is>
          <t>Ugok-myeon</t>
        </is>
      </c>
    </row>
    <row r="22" ht="24" customFormat="1" customHeight="1" s="466" thickBot="1">
      <c r="A22" s="985" t="inlineStr">
        <is>
          <t>쌍림면</t>
        </is>
      </c>
      <c r="B22" s="2649">
        <f>SUM(C22:D22)</f>
        <v/>
      </c>
      <c r="C22" s="2650" t="n">
        <v>313</v>
      </c>
      <c r="D22" s="2650" t="n">
        <v>468</v>
      </c>
      <c r="E22" s="2651" t="n">
        <v>781</v>
      </c>
      <c r="F22" s="2652" t="n">
        <v>4</v>
      </c>
      <c r="G22" s="2652" t="n">
        <v>6</v>
      </c>
      <c r="H22" s="2652" t="n">
        <v>39</v>
      </c>
      <c r="I22" s="2652" t="n">
        <v>50</v>
      </c>
      <c r="J22" s="2652" t="n">
        <v>26</v>
      </c>
      <c r="K22" s="2652" t="n">
        <v>24</v>
      </c>
      <c r="L22" s="2652" t="n">
        <v>53</v>
      </c>
      <c r="M22" s="2652" t="n">
        <v>49</v>
      </c>
      <c r="N22" s="2652" t="n">
        <v>67</v>
      </c>
      <c r="O22" s="2652" t="n">
        <v>78</v>
      </c>
      <c r="P22" s="2652" t="n">
        <v>124</v>
      </c>
      <c r="Q22" s="2653" t="n">
        <v>261</v>
      </c>
      <c r="R22" s="988" t="inlineStr">
        <is>
          <t>Ssangnim-myeon</t>
        </is>
      </c>
    </row>
    <row r="23" ht="30" customFormat="1" customHeight="1" s="466">
      <c r="A23" s="2007" t="inlineStr">
        <is>
          <t>자료 : 가족행복과, 2014년부터 양식 추가
주 : 표제 수정 (자원봉사자현황→사회복지자원봉사자 현황), 2021년부터 60~69, 70세 이상 60세 이상으로 통합</t>
        </is>
      </c>
      <c r="B23" s="2067" t="n"/>
      <c r="C23" s="2067" t="n"/>
      <c r="D23" s="2067" t="n"/>
      <c r="E23" s="2067" t="n"/>
      <c r="F23" s="2067" t="n"/>
      <c r="G23" s="2067" t="n"/>
      <c r="H23" s="2067" t="n"/>
      <c r="I23" s="2067" t="n"/>
      <c r="J23" s="2067" t="n"/>
      <c r="K23" s="373" t="n"/>
      <c r="L23" s="373" t="n"/>
      <c r="M23" s="373" t="n"/>
      <c r="N23" s="373" t="n"/>
      <c r="O23" s="373" t="n"/>
      <c r="P23" s="373" t="n"/>
      <c r="Q23" s="373" t="n"/>
      <c r="R23" s="886" t="n"/>
    </row>
  </sheetData>
  <mergeCells count="17">
    <mergeCell ref="A3:R3"/>
    <mergeCell ref="A23:J23"/>
    <mergeCell ref="L7:M7"/>
    <mergeCell ref="P7:Q7"/>
    <mergeCell ref="N7:O7"/>
    <mergeCell ref="H7:I7"/>
    <mergeCell ref="J7:K7"/>
    <mergeCell ref="D7:D8"/>
    <mergeCell ref="B7:B8"/>
    <mergeCell ref="C7:C8"/>
    <mergeCell ref="E7:E8"/>
    <mergeCell ref="E6:Q6"/>
    <mergeCell ref="A6:A8"/>
    <mergeCell ref="B6:D6"/>
    <mergeCell ref="R6:R8"/>
    <mergeCell ref="F7:G7"/>
    <mergeCell ref="A4:R4"/>
  </mergeCells>
  <pageMargins left="0.7086614173228347" right="0.7086614173228347" top="0.7480314960629921" bottom="0.7480314960629921" header="0.3149606299212598" footer="0.3149606299212598"/>
  <pageSetup orientation="landscape" paperSize="9" scale="78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N23"/>
  <sheetViews>
    <sheetView showGridLines="0" view="pageBreakPreview" zoomScaleNormal="100" zoomScaleSheetLayoutView="100" workbookViewId="0">
      <selection activeCell="E18" sqref="E18"/>
    </sheetView>
  </sheetViews>
  <sheetFormatPr baseColWidth="8" defaultColWidth="8.77734375" defaultRowHeight="13.5"/>
  <cols>
    <col width="13.44140625" customWidth="1" style="466" min="1" max="1"/>
    <col width="9.33203125" customWidth="1" style="466" min="2" max="13"/>
    <col width="12.88671875" customWidth="1" style="466" min="14" max="14"/>
    <col width="8.77734375" customWidth="1" style="466" min="15" max="16384"/>
  </cols>
  <sheetData>
    <row r="1" ht="15" customFormat="1" customHeight="1" s="466">
      <c r="A1" s="411" t="inlineStr">
        <is>
          <t>ⅩⅡ. 보건 및 사회보장</t>
        </is>
      </c>
      <c r="B1" s="401" t="n"/>
      <c r="C1" s="401" t="n"/>
      <c r="D1" s="401" t="n"/>
      <c r="E1" s="401" t="n"/>
      <c r="F1" s="401" t="n"/>
      <c r="G1" s="401" t="n"/>
      <c r="H1" s="401" t="n"/>
      <c r="I1" s="401" t="n"/>
      <c r="J1" s="401" t="n"/>
      <c r="K1" s="401" t="n"/>
      <c r="L1" s="401" t="n"/>
      <c r="M1" s="401" t="n"/>
      <c r="N1" s="518" t="inlineStr">
        <is>
          <t>ⅩⅡ. Health and Social Security</t>
        </is>
      </c>
    </row>
    <row r="2" ht="15" customFormat="1" customHeight="1" s="466">
      <c r="A2" s="411" t="n"/>
      <c r="B2" s="401" t="n"/>
      <c r="C2" s="401" t="n"/>
      <c r="D2" s="401" t="n"/>
      <c r="E2" s="401" t="n"/>
      <c r="F2" s="401" t="n"/>
      <c r="G2" s="401" t="n"/>
      <c r="H2" s="401" t="n"/>
      <c r="I2" s="401" t="n"/>
      <c r="J2" s="401" t="n"/>
      <c r="K2" s="401" t="n"/>
      <c r="L2" s="401" t="n"/>
      <c r="M2" s="401" t="n"/>
      <c r="N2" s="518" t="n"/>
    </row>
    <row r="3" ht="24.95" customFormat="1" customHeight="1" s="317">
      <c r="A3" s="1836" t="inlineStr">
        <is>
          <t>44. 독거노인 현황</t>
        </is>
      </c>
    </row>
    <row r="4" ht="24.95" customFormat="1" customHeight="1" s="317">
      <c r="A4" s="1836" t="inlineStr">
        <is>
          <t>44. One Person Household Of The Elderly</t>
        </is>
      </c>
    </row>
    <row r="5" ht="15" customFormat="1" customHeight="1" s="466" thickBot="1">
      <c r="A5" s="375" t="inlineStr">
        <is>
          <t>단위 : 명</t>
        </is>
      </c>
      <c r="B5" s="372" t="n"/>
      <c r="C5" s="372" t="n"/>
      <c r="D5" s="372" t="n"/>
      <c r="E5" s="372" t="n"/>
      <c r="F5" s="372" t="n"/>
      <c r="G5" s="372" t="n"/>
      <c r="H5" s="372" t="n"/>
      <c r="I5" s="372" t="n"/>
      <c r="J5" s="372" t="n"/>
      <c r="K5" s="372" t="n"/>
      <c r="L5" s="372" t="n"/>
      <c r="M5" s="372" t="n"/>
      <c r="N5" s="263" t="inlineStr">
        <is>
          <t>Unit : person</t>
        </is>
      </c>
    </row>
    <row r="6" ht="22.5" customFormat="1" customHeight="1" s="466">
      <c r="A6" s="2036" t="inlineStr">
        <is>
          <t>연별 및 
읍면별</t>
        </is>
      </c>
      <c r="B6" s="2654" t="inlineStr">
        <is>
          <t>합 계 Total</t>
        </is>
      </c>
      <c r="C6" s="2061" t="n"/>
      <c r="D6" s="2061" t="n"/>
      <c r="E6" s="2655" t="inlineStr">
        <is>
          <t>국민기초생활보장 수급권자</t>
        </is>
      </c>
      <c r="F6" s="2098" t="n"/>
      <c r="G6" s="2085" t="n"/>
      <c r="H6" s="2038" t="inlineStr">
        <is>
          <t>저소득노인</t>
        </is>
      </c>
      <c r="I6" s="2098" t="n"/>
      <c r="J6" s="2085" t="n"/>
      <c r="K6" s="2656" t="inlineStr">
        <is>
          <t>일  반</t>
        </is>
      </c>
      <c r="L6" s="2098" t="n"/>
      <c r="M6" s="2116" t="n"/>
      <c r="N6" s="2657" t="inlineStr">
        <is>
          <t>Year &amp; Eup, 
Myeon</t>
        </is>
      </c>
    </row>
    <row r="7" ht="22.5" customFormat="1" customHeight="1" s="466">
      <c r="A7" s="2163" t="n"/>
      <c r="B7" s="2658" t="inlineStr">
        <is>
          <t>계</t>
        </is>
      </c>
      <c r="C7" s="2028" t="inlineStr">
        <is>
          <t>남 
Male</t>
        </is>
      </c>
      <c r="D7" s="2032" t="inlineStr">
        <is>
          <t>여 
Female</t>
        </is>
      </c>
      <c r="E7" s="2003" t="inlineStr">
        <is>
          <t>계</t>
        </is>
      </c>
      <c r="F7" s="2026" t="inlineStr">
        <is>
          <t>남 
Male</t>
        </is>
      </c>
      <c r="G7" s="2039" t="inlineStr">
        <is>
          <t>여 
Female</t>
        </is>
      </c>
      <c r="H7" s="2046" t="inlineStr">
        <is>
          <t>계</t>
        </is>
      </c>
      <c r="I7" s="2039" t="inlineStr">
        <is>
          <t>남 
 Male</t>
        </is>
      </c>
      <c r="J7" s="2039" t="inlineStr">
        <is>
          <t>여 
Female</t>
        </is>
      </c>
      <c r="K7" s="2044" t="inlineStr">
        <is>
          <t>계</t>
        </is>
      </c>
      <c r="L7" s="2039" t="inlineStr">
        <is>
          <t>남 
Male</t>
        </is>
      </c>
      <c r="M7" s="2052" t="inlineStr">
        <is>
          <t>여 
 Female</t>
        </is>
      </c>
      <c r="N7" s="2066" t="n"/>
    </row>
    <row r="8" ht="22.5" customFormat="1" customHeight="1" s="466">
      <c r="A8" s="2167" t="n"/>
      <c r="B8" s="2165" t="n"/>
      <c r="C8" s="2070" t="n"/>
      <c r="D8" s="2067" t="n"/>
      <c r="E8" s="2070" t="n"/>
      <c r="F8" s="2121" t="n"/>
      <c r="G8" s="2070" t="n"/>
      <c r="H8" s="2067" t="n"/>
      <c r="I8" s="2070" t="n"/>
      <c r="J8" s="2070" t="n"/>
      <c r="K8" s="2121" t="n"/>
      <c r="L8" s="2070" t="n"/>
      <c r="M8" s="2071" t="n"/>
      <c r="N8" s="2144" t="n"/>
    </row>
    <row r="9" ht="24" customFormat="1" customHeight="1" s="407">
      <c r="A9" s="431" t="n">
        <v>2020</v>
      </c>
      <c r="B9" s="2659" t="n">
        <v>3510</v>
      </c>
      <c r="C9" s="2659" t="n">
        <v>1151</v>
      </c>
      <c r="D9" s="2659" t="n">
        <v>2359</v>
      </c>
      <c r="E9" s="2659" t="n">
        <v>907</v>
      </c>
      <c r="F9" s="2659" t="n">
        <v>375</v>
      </c>
      <c r="G9" s="2659" t="n">
        <v>532</v>
      </c>
      <c r="H9" s="2659" t="n">
        <v>573</v>
      </c>
      <c r="I9" s="2659" t="n">
        <v>133</v>
      </c>
      <c r="J9" s="2659" t="n">
        <v>440</v>
      </c>
      <c r="K9" s="2659" t="n">
        <v>2030</v>
      </c>
      <c r="L9" s="2659" t="n">
        <v>643</v>
      </c>
      <c r="M9" s="2659" t="n">
        <v>1387</v>
      </c>
      <c r="N9" s="433" t="n">
        <v>2020</v>
      </c>
    </row>
    <row r="10" ht="23.25" customFormat="1" customHeight="1" s="407">
      <c r="A10" s="431" t="n">
        <v>2021</v>
      </c>
      <c r="B10" s="2659" t="n">
        <v>3923</v>
      </c>
      <c r="C10" s="2659" t="n">
        <v>1406</v>
      </c>
      <c r="D10" s="2659" t="n">
        <v>2517</v>
      </c>
      <c r="E10" s="2659" t="n">
        <v>1016</v>
      </c>
      <c r="F10" s="2659" t="n">
        <v>348</v>
      </c>
      <c r="G10" s="2659" t="n">
        <v>668</v>
      </c>
      <c r="H10" s="2659" t="n">
        <v>558</v>
      </c>
      <c r="I10" s="2659" t="n">
        <v>143</v>
      </c>
      <c r="J10" s="2659" t="n">
        <v>415</v>
      </c>
      <c r="K10" s="2659" t="n">
        <v>2349</v>
      </c>
      <c r="L10" s="2659" t="n">
        <v>915</v>
      </c>
      <c r="M10" s="2659" t="n">
        <v>1434</v>
      </c>
      <c r="N10" s="433" t="n">
        <v>2021</v>
      </c>
    </row>
    <row r="11" ht="23.25" customFormat="1" customHeight="1" s="407">
      <c r="A11" s="431" t="n">
        <v>2022</v>
      </c>
      <c r="B11" s="2659" t="n">
        <v>4069</v>
      </c>
      <c r="C11" s="2659" t="n">
        <v>1486</v>
      </c>
      <c r="D11" s="2659" t="n">
        <v>2583</v>
      </c>
      <c r="E11" s="2659" t="n">
        <v>1115</v>
      </c>
      <c r="F11" s="2659" t="n">
        <v>380</v>
      </c>
      <c r="G11" s="2659" t="n">
        <v>735</v>
      </c>
      <c r="H11" s="2659" t="n">
        <v>557</v>
      </c>
      <c r="I11" s="2659" t="n">
        <v>126</v>
      </c>
      <c r="J11" s="2659" t="n">
        <v>431</v>
      </c>
      <c r="K11" s="2659" t="n">
        <v>2397</v>
      </c>
      <c r="L11" s="2659" t="n">
        <v>980</v>
      </c>
      <c r="M11" s="2659" t="n">
        <v>1417</v>
      </c>
      <c r="N11" s="433" t="n">
        <v>2022</v>
      </c>
    </row>
    <row r="12" ht="23.25" customFormat="1" customHeight="1" s="407">
      <c r="A12" s="431" t="n">
        <v>2023</v>
      </c>
      <c r="B12" s="2659" t="n">
        <v>4391</v>
      </c>
      <c r="C12" s="2659" t="n">
        <v>1656</v>
      </c>
      <c r="D12" s="2659" t="n">
        <v>2735</v>
      </c>
      <c r="E12" s="2659" t="n">
        <v>938</v>
      </c>
      <c r="F12" s="2659" t="n">
        <v>298</v>
      </c>
      <c r="G12" s="2659" t="n">
        <v>640</v>
      </c>
      <c r="H12" s="2659" t="n">
        <v>279</v>
      </c>
      <c r="I12" s="2659" t="n">
        <v>54</v>
      </c>
      <c r="J12" s="2659" t="n">
        <v>225</v>
      </c>
      <c r="K12" s="2659" t="n">
        <v>3174</v>
      </c>
      <c r="L12" s="2659" t="n">
        <v>1304</v>
      </c>
      <c r="M12" s="2659" t="n">
        <v>1870</v>
      </c>
      <c r="N12" s="433" t="n">
        <v>2023</v>
      </c>
    </row>
    <row r="13" ht="23.25" customHeight="1">
      <c r="A13" s="248" t="n">
        <v>2024</v>
      </c>
      <c r="B13" s="2660">
        <f>SUM(B15:B22)</f>
        <v/>
      </c>
      <c r="C13" s="2660">
        <f>SUM(C15:C22)</f>
        <v/>
      </c>
      <c r="D13" s="2660">
        <f>SUM(D15:D22)</f>
        <v/>
      </c>
      <c r="E13" s="2660">
        <f>SUM(E15:E22)</f>
        <v/>
      </c>
      <c r="F13" s="2660">
        <f>SUM(F15:F22)</f>
        <v/>
      </c>
      <c r="G13" s="2660">
        <f>SUM(G15:G22)</f>
        <v/>
      </c>
      <c r="H13" s="2660">
        <f>SUM(H15:H22)</f>
        <v/>
      </c>
      <c r="I13" s="2660">
        <f>SUM(I15:I22)</f>
        <v/>
      </c>
      <c r="J13" s="2660">
        <f>SUM(J15:J22)</f>
        <v/>
      </c>
      <c r="K13" s="2660">
        <f>SUM(K15:K22)</f>
        <v/>
      </c>
      <c r="L13" s="2660">
        <f>SUM(L15:L22)</f>
        <v/>
      </c>
      <c r="M13" s="2660">
        <f>SUM(M15:M22)</f>
        <v/>
      </c>
      <c r="N13" s="249" t="n">
        <v>2024</v>
      </c>
    </row>
    <row r="14" ht="24" customHeight="1">
      <c r="A14" s="464" t="n"/>
      <c r="B14" s="411" t="n"/>
      <c r="C14" s="411" t="n"/>
      <c r="D14" s="411" t="n"/>
      <c r="E14" s="411" t="n"/>
      <c r="F14" s="411" t="n"/>
      <c r="G14" s="411" t="n"/>
      <c r="H14" s="411" t="n"/>
      <c r="I14" s="411" t="n"/>
      <c r="J14" s="411" t="n"/>
      <c r="K14" s="411" t="n"/>
      <c r="L14" s="411" t="n"/>
      <c r="M14" s="411" t="n"/>
      <c r="N14" s="250" t="n"/>
    </row>
    <row r="15" ht="24" customFormat="1" customHeight="1" s="466">
      <c r="A15" s="464" t="inlineStr">
        <is>
          <t>대가야읍</t>
        </is>
      </c>
      <c r="B15" s="2089">
        <f>SUM(E15,H15,K15)</f>
        <v/>
      </c>
      <c r="C15" s="2094">
        <f>F15+I15+L15</f>
        <v/>
      </c>
      <c r="D15" s="2094">
        <f>G15+J15+M15</f>
        <v/>
      </c>
      <c r="E15" s="2089">
        <f>SUM(F15:G15)</f>
        <v/>
      </c>
      <c r="F15" s="2418" t="n">
        <v>152</v>
      </c>
      <c r="G15" s="2418" t="n">
        <v>258</v>
      </c>
      <c r="H15" s="2080">
        <f>SUM(I15:J15)</f>
        <v/>
      </c>
      <c r="I15" s="2418" t="n">
        <v>18</v>
      </c>
      <c r="J15" s="2418" t="n">
        <v>78</v>
      </c>
      <c r="K15" s="2080">
        <f>SUM(L15:M15)</f>
        <v/>
      </c>
      <c r="L15" s="2418" t="n">
        <v>256</v>
      </c>
      <c r="M15" s="2418" t="n">
        <v>454</v>
      </c>
      <c r="N15" s="89" t="inlineStr">
        <is>
          <t>Daegaya-eup</t>
        </is>
      </c>
    </row>
    <row r="16" ht="24" customFormat="1" customHeight="1" s="466">
      <c r="A16" s="464" t="inlineStr">
        <is>
          <t>덕곡면</t>
        </is>
      </c>
      <c r="B16" s="2089">
        <f>SUM(E16,H16,K16)</f>
        <v/>
      </c>
      <c r="C16" s="2094">
        <f>F16+I16+L16</f>
        <v/>
      </c>
      <c r="D16" s="2094">
        <f>G16+J16+M16</f>
        <v/>
      </c>
      <c r="E16" s="2089">
        <f>SUM(F16:G16)</f>
        <v/>
      </c>
      <c r="F16" s="2418" t="n">
        <v>19</v>
      </c>
      <c r="G16" s="2418" t="n">
        <v>30</v>
      </c>
      <c r="H16" s="2080">
        <f>SUM(I16:J16)</f>
        <v/>
      </c>
      <c r="I16" s="2418" t="n">
        <v>1</v>
      </c>
      <c r="J16" s="2418" t="n">
        <v>14</v>
      </c>
      <c r="K16" s="2080">
        <f>SUM(L16:M16)</f>
        <v/>
      </c>
      <c r="L16" s="2418" t="n">
        <v>121</v>
      </c>
      <c r="M16" s="2418" t="n">
        <v>169</v>
      </c>
      <c r="N16" s="89" t="inlineStr">
        <is>
          <t>Deokgok-myeon</t>
        </is>
      </c>
    </row>
    <row r="17" ht="24" customFormat="1" customHeight="1" s="466">
      <c r="A17" s="464" t="inlineStr">
        <is>
          <t>운수면</t>
        </is>
      </c>
      <c r="B17" s="2089">
        <f>SUM(E17,H17,K17)</f>
        <v/>
      </c>
      <c r="C17" s="2094">
        <f>F17+I17+L17</f>
        <v/>
      </c>
      <c r="D17" s="2094">
        <f>G17+J17+M17</f>
        <v/>
      </c>
      <c r="E17" s="2089">
        <f>SUM(F17:G17)</f>
        <v/>
      </c>
      <c r="F17" s="2418" t="n">
        <v>37</v>
      </c>
      <c r="G17" s="2418" t="n">
        <v>52</v>
      </c>
      <c r="H17" s="2080">
        <f>SUM(I17:J17)</f>
        <v/>
      </c>
      <c r="I17" s="2418" t="n">
        <v>5</v>
      </c>
      <c r="J17" s="2418" t="n">
        <v>19</v>
      </c>
      <c r="K17" s="2080">
        <f>SUM(L17:M17)</f>
        <v/>
      </c>
      <c r="L17" s="2418" t="n">
        <v>106</v>
      </c>
      <c r="M17" s="2418" t="n">
        <v>175</v>
      </c>
      <c r="N17" s="89" t="inlineStr">
        <is>
          <t>Unsu-myeon</t>
        </is>
      </c>
    </row>
    <row r="18" ht="24" customFormat="1" customHeight="1" s="466">
      <c r="A18" s="464" t="inlineStr">
        <is>
          <t>성산면</t>
        </is>
      </c>
      <c r="B18" s="2089">
        <f>SUM(E18,H18,K18)</f>
        <v/>
      </c>
      <c r="C18" s="2094">
        <f>F18+I18+L18</f>
        <v/>
      </c>
      <c r="D18" s="2094">
        <f>G18+J18+M18</f>
        <v/>
      </c>
      <c r="E18" s="2089">
        <f>SUM(F18:G18)</f>
        <v/>
      </c>
      <c r="F18" s="2418" t="n">
        <v>29</v>
      </c>
      <c r="G18" s="2418" t="n">
        <v>44</v>
      </c>
      <c r="H18" s="2080">
        <f>SUM(I18:J18)</f>
        <v/>
      </c>
      <c r="I18" s="2418" t="n">
        <v>5</v>
      </c>
      <c r="J18" s="2418" t="n">
        <v>11</v>
      </c>
      <c r="K18" s="2080">
        <f>SUM(L18:M18)</f>
        <v/>
      </c>
      <c r="L18" s="2418" t="n">
        <v>160</v>
      </c>
      <c r="M18" s="2418" t="n">
        <v>191</v>
      </c>
      <c r="N18" s="89" t="inlineStr">
        <is>
          <t>Seongsan-myeon</t>
        </is>
      </c>
    </row>
    <row r="19" ht="24" customFormat="1" customHeight="1" s="466">
      <c r="A19" s="464" t="inlineStr">
        <is>
          <t>다산면</t>
        </is>
      </c>
      <c r="B19" s="2089">
        <f>SUM(E19,H19,K19)</f>
        <v/>
      </c>
      <c r="C19" s="2094">
        <f>F19+I19+L19</f>
        <v/>
      </c>
      <c r="D19" s="2094">
        <f>G19+J19+M19</f>
        <v/>
      </c>
      <c r="E19" s="2089">
        <f>SUM(F19:G19)</f>
        <v/>
      </c>
      <c r="F19" s="2418" t="n">
        <v>107</v>
      </c>
      <c r="G19" s="2418" t="n">
        <v>254</v>
      </c>
      <c r="H19" s="2080">
        <f>SUM(I19:J19)</f>
        <v/>
      </c>
      <c r="I19" s="2418" t="n">
        <v>4</v>
      </c>
      <c r="J19" s="2418" t="n">
        <v>21</v>
      </c>
      <c r="K19" s="2080">
        <f>SUM(L19:M19)</f>
        <v/>
      </c>
      <c r="L19" s="2418" t="n">
        <v>161</v>
      </c>
      <c r="M19" s="2418" t="n">
        <v>300</v>
      </c>
      <c r="N19" s="89" t="inlineStr">
        <is>
          <t>Dasan-myeon</t>
        </is>
      </c>
    </row>
    <row r="20" ht="24" customFormat="1" customHeight="1" s="466">
      <c r="A20" s="464" t="inlineStr">
        <is>
          <t>개진면</t>
        </is>
      </c>
      <c r="B20" s="2089">
        <f>SUM(E20,H20,K20)</f>
        <v/>
      </c>
      <c r="C20" s="2094">
        <f>F20+I20+L20</f>
        <v/>
      </c>
      <c r="D20" s="2094">
        <f>G20+J20+M20</f>
        <v/>
      </c>
      <c r="E20" s="2089">
        <f>SUM(F20:G20)</f>
        <v/>
      </c>
      <c r="F20" s="2418" t="n">
        <v>17</v>
      </c>
      <c r="G20" s="2418" t="n">
        <v>43</v>
      </c>
      <c r="H20" s="2080">
        <f>SUM(I20:J20)</f>
        <v/>
      </c>
      <c r="I20" s="2418" t="n">
        <v>4</v>
      </c>
      <c r="J20" s="2418" t="n">
        <v>23</v>
      </c>
      <c r="K20" s="2080">
        <f>SUM(L20:M20)</f>
        <v/>
      </c>
      <c r="L20" s="2418" t="n">
        <v>147</v>
      </c>
      <c r="M20" s="2418" t="n">
        <v>168</v>
      </c>
      <c r="N20" s="89" t="inlineStr">
        <is>
          <t>Gaejin-myeon</t>
        </is>
      </c>
    </row>
    <row r="21" ht="24" customFormat="1" customHeight="1" s="466">
      <c r="A21" s="464" t="inlineStr">
        <is>
          <t>우곡면</t>
        </is>
      </c>
      <c r="B21" s="2089">
        <f>SUM(E21,H21,K21)</f>
        <v/>
      </c>
      <c r="C21" s="2094">
        <f>F21+I21+L21</f>
        <v/>
      </c>
      <c r="D21" s="2094">
        <f>G21+J21+M21</f>
        <v/>
      </c>
      <c r="E21" s="2089">
        <f>SUM(F21:G21)</f>
        <v/>
      </c>
      <c r="F21" s="2418" t="n">
        <v>35</v>
      </c>
      <c r="G21" s="2418" t="n">
        <v>46</v>
      </c>
      <c r="H21" s="2080">
        <f>SUM(I21:J21)</f>
        <v/>
      </c>
      <c r="I21" s="2418" t="n">
        <v>5</v>
      </c>
      <c r="J21" s="2418" t="n">
        <v>13</v>
      </c>
      <c r="K21" s="2080">
        <f>SUM(L21:M21)</f>
        <v/>
      </c>
      <c r="L21" s="2418" t="n">
        <v>71</v>
      </c>
      <c r="M21" s="2418" t="n">
        <v>129</v>
      </c>
      <c r="N21" s="89" t="inlineStr">
        <is>
          <t>Ugok-myeon</t>
        </is>
      </c>
    </row>
    <row r="22" ht="24" customFormat="1" customHeight="1" s="466" thickBot="1">
      <c r="A22" s="654" t="inlineStr">
        <is>
          <t>쌍림면</t>
        </is>
      </c>
      <c r="B22" s="2661">
        <f>SUM(E22,H22,K22)</f>
        <v/>
      </c>
      <c r="C22" s="2094">
        <f>F22+I22+L22</f>
        <v/>
      </c>
      <c r="D22" s="2094">
        <f>G22+J22+M22</f>
        <v/>
      </c>
      <c r="E22" s="2661">
        <f>SUM(F22:G22)</f>
        <v/>
      </c>
      <c r="F22" s="2420" t="n">
        <v>48</v>
      </c>
      <c r="G22" s="2420" t="n">
        <v>97</v>
      </c>
      <c r="H22" s="2662">
        <f>SUM(I22:J22)</f>
        <v/>
      </c>
      <c r="I22" s="2420" t="n">
        <v>9</v>
      </c>
      <c r="J22" s="2420" t="n">
        <v>32</v>
      </c>
      <c r="K22" s="2662">
        <f>SUM(L22:M22)</f>
        <v/>
      </c>
      <c r="L22" s="2420" t="n">
        <v>152</v>
      </c>
      <c r="M22" s="2420" t="n">
        <v>292</v>
      </c>
      <c r="N22" s="96" t="inlineStr">
        <is>
          <t>Ssangnim-myeon</t>
        </is>
      </c>
    </row>
    <row r="23" ht="15" customFormat="1" customHeight="1" s="466">
      <c r="A23" s="2030" t="inlineStr">
        <is>
          <t>자료 : 주민복지과, 2014년부터 양식 추가</t>
        </is>
      </c>
      <c r="B23" s="2663" t="n"/>
      <c r="C23" s="2663" t="n"/>
      <c r="D23" s="2663" t="n"/>
      <c r="E23" s="400" t="n"/>
      <c r="F23" s="400" t="n"/>
      <c r="G23" s="400" t="n"/>
      <c r="H23" s="400" t="n"/>
      <c r="I23" s="400" t="n"/>
      <c r="J23" s="400" t="n"/>
      <c r="K23" s="400" t="n"/>
      <c r="L23" s="400" t="n"/>
      <c r="M23" s="400" t="n"/>
      <c r="N23" s="401" t="n"/>
    </row>
  </sheetData>
  <mergeCells count="21">
    <mergeCell ref="A23:D23"/>
    <mergeCell ref="G7:G8"/>
    <mergeCell ref="I7:I8"/>
    <mergeCell ref="N6:N8"/>
    <mergeCell ref="M7:M8"/>
    <mergeCell ref="E6:G6"/>
    <mergeCell ref="D7:D8"/>
    <mergeCell ref="H7:H8"/>
    <mergeCell ref="J7:J8"/>
    <mergeCell ref="B6:D6"/>
    <mergeCell ref="A3:N3"/>
    <mergeCell ref="K6:M6"/>
    <mergeCell ref="C7:C8"/>
    <mergeCell ref="E7:E8"/>
    <mergeCell ref="K7:K8"/>
    <mergeCell ref="A6:A8"/>
    <mergeCell ref="A4:N4"/>
    <mergeCell ref="B7:B8"/>
    <mergeCell ref="F7:F8"/>
    <mergeCell ref="L7:L8"/>
    <mergeCell ref="H6:J6"/>
  </mergeCells>
  <pageMargins left="0.7" right="0.7" top="0.75" bottom="0.75" header="0.3" footer="0.3"/>
  <pageSetup orientation="portrait" paperSize="9" scale="5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고령군청</dc:creator>
  <dcterms:created xmlns:dcterms="http://purl.org/dc/terms/" xmlns:xsi="http://www.w3.org/2001/XMLSchema-instance" xsi:type="dcterms:W3CDTF">1998-04-23T07:06:40Z</dcterms:created>
  <dcterms:modified xmlns:dcterms="http://purl.org/dc/terms/" xmlns:xsi="http://www.w3.org/2001/XMLSchema-instance" xsi:type="dcterms:W3CDTF">2026-06-17T05:41:02Z</dcterms:modified>
  <cp:lastModifiedBy>USER</cp:lastModifiedBy>
  <cp:lastPrinted>2021-12-16T04:22:46Z</cp:lastPrinted>
</cp:coreProperties>
</file>