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2.xml" ContentType="application/vnd.openxmlformats-officedocument.drawing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D:\미래산업업무전반\통계\2026\고령군기본통계\2024년 기준 고령군 기본통계\제65회 고령군 기본통계\"/>
    </mc:Choice>
  </mc:AlternateContent>
  <xr:revisionPtr revIDLastSave="0" documentId="13_ncr:1_{675E46E3-9231-4283-922B-59F400FBD24C}" xr6:coauthVersionLast="47" xr6:coauthVersionMax="47" xr10:uidLastSave="{00000000-0000-0000-0000-000000000000}"/>
  <bookViews>
    <workbookView xWindow="28680" yWindow="-120" windowWidth="29040" windowHeight="15720" tabRatio="759" xr2:uid="{00000000-000D-0000-FFFF-FFFF00000000}"/>
  </bookViews>
  <sheets>
    <sheet name="0.간지" sheetId="46" r:id="rId1"/>
    <sheet name="1.주택현황보급률" sheetId="34" r:id="rId2"/>
    <sheet name="2.주택소유현황" sheetId="53" r:id="rId3"/>
    <sheet name="3.건축연도별주택" sheetId="36" r:id="rId4"/>
    <sheet name="4.연면적별주택" sheetId="35" r:id="rId5"/>
    <sheet name="5.건축허가" sheetId="26" r:id="rId6"/>
    <sheet name="6.아파트건립" sheetId="3" r:id="rId7"/>
    <sheet name="7.토지거래허가" sheetId="43" r:id="rId8"/>
    <sheet name="8.토지거래현황" sheetId="17" r:id="rId9"/>
    <sheet name="9.용도지역" sheetId="47" r:id="rId10"/>
    <sheet name="10.용도지구" sheetId="57" r:id="rId11"/>
    <sheet name="11.개발제한구역(그린벨트)" sheetId="52" r:id="rId12"/>
    <sheet name="12.공원" sheetId="19" r:id="rId13"/>
    <sheet name="13.하천" sheetId="20" r:id="rId14"/>
    <sheet name="14.하천부지점용" sheetId="48" r:id="rId15"/>
    <sheet name="15.도로" sheetId="58" r:id="rId16"/>
    <sheet name="15-1.폭원별도로현황" sheetId="45" r:id="rId17"/>
    <sheet name="16.도로시설물" sheetId="49" r:id="rId18"/>
    <sheet name="17.교량" sheetId="50" r:id="rId19"/>
    <sheet name="18.건설장비" sheetId="51" r:id="rId20"/>
  </sheets>
  <externalReferences>
    <externalReference r:id="rId21"/>
    <externalReference r:id="rId22"/>
    <externalReference r:id="rId23"/>
    <externalReference r:id="rId24"/>
    <externalReference r:id="rId25"/>
  </externalReferences>
  <definedNames>
    <definedName name="a" localSheetId="11">{"Book1"}</definedName>
    <definedName name="a" localSheetId="14">{"Book1"}</definedName>
    <definedName name="a" localSheetId="17">{"Book1"}</definedName>
    <definedName name="a" localSheetId="18">{"Book1"}</definedName>
    <definedName name="a" localSheetId="19">{"Book1"}</definedName>
    <definedName name="a" localSheetId="9">{"Book1"}</definedName>
    <definedName name="a">{"Book1"}</definedName>
    <definedName name="aa" localSheetId="14">[1]XL4Poppy!$C$31</definedName>
    <definedName name="aa" localSheetId="17">[1]XL4Poppy!$C$31</definedName>
    <definedName name="aa" localSheetId="18">[1]XL4Poppy!$C$31</definedName>
    <definedName name="aa" localSheetId="19">[1]XL4Poppy!$C$31</definedName>
    <definedName name="aa">[2]XL4Poppy!$C$31</definedName>
    <definedName name="AAA" localSheetId="17">'[3]18.농업용기계보유 '!$A$18:$K$1275</definedName>
    <definedName name="AAA">'[4]18.농업용기계보유 '!$A$18:$K$1275</definedName>
    <definedName name="Document_array" localSheetId="0">{"Book1"}</definedName>
    <definedName name="Document_array" localSheetId="11">{"Book1"}</definedName>
    <definedName name="Document_array" localSheetId="14">{"Book1"}</definedName>
    <definedName name="Document_array" localSheetId="16">{"Book1"}</definedName>
    <definedName name="Document_array" localSheetId="17">{"Book1"}</definedName>
    <definedName name="Document_array" localSheetId="18">{"Book1"}</definedName>
    <definedName name="Document_array" localSheetId="19">{"Book1"}</definedName>
    <definedName name="Document_array" localSheetId="9">{"Book1"}</definedName>
    <definedName name="Document_array">{"Book1"}</definedName>
    <definedName name="HTML_CodePage" hidden="1">949</definedName>
    <definedName name="HTML_Control" localSheetId="0" hidden="1">{"'6.강수량'!$A$1:$O$37","'6.강수량'!$A$1:$C$1"}</definedName>
    <definedName name="HTML_Control" localSheetId="11" hidden="1">{"'6.강수량'!$A$1:$O$37","'6.강수량'!$A$1:$C$1"}</definedName>
    <definedName name="HTML_Control" localSheetId="14" hidden="1">{"'6.강수량'!$A$1:$O$37","'6.강수량'!$A$1:$C$1"}</definedName>
    <definedName name="HTML_Control" localSheetId="16" hidden="1">{"'6.강수량'!$A$1:$O$37","'6.강수량'!$A$1:$C$1"}</definedName>
    <definedName name="HTML_Control" localSheetId="17" hidden="1">{"'6.강수량'!$A$1:$O$37","'6.강수량'!$A$1:$C$1"}</definedName>
    <definedName name="HTML_Control" localSheetId="18" hidden="1">{"'6.강수량'!$A$1:$O$37","'6.강수량'!$A$1:$C$1"}</definedName>
    <definedName name="HTML_Control" localSheetId="19" hidden="1">{"'6.강수량'!$A$1:$O$37","'6.강수량'!$A$1:$C$1"}</definedName>
    <definedName name="HTML_Control" localSheetId="7" hidden="1">{"'6.강수량'!$A$1:$O$37","'6.강수량'!$A$1:$C$1"}</definedName>
    <definedName name="HTML_Control" localSheetId="9" hidden="1">{"'6.강수량'!$A$1:$O$37","'6.강수량'!$A$1:$C$1"}</definedName>
    <definedName name="HTML_Control" hidden="1">{"'6.강수량'!$A$1:$O$37","'6.강수량'!$A$1:$C$1"}</definedName>
    <definedName name="HTML_Description" hidden="1">""</definedName>
    <definedName name="HTML_Email" hidden="1">""</definedName>
    <definedName name="HTML_Header" hidden="1">"6.강수량"</definedName>
    <definedName name="HTML_LastUpdate" hidden="1">"2002-01-04"</definedName>
    <definedName name="HTML_LineAfter" hidden="1">FALSE</definedName>
    <definedName name="HTML_LineBefore" hidden="1">FALSE</definedName>
    <definedName name="HTML_Name" hidden="1">"홍사훈"</definedName>
    <definedName name="HTML_OBDlg2" hidden="1">TRUE</definedName>
    <definedName name="HTML_OBDlg4" hidden="1">TRUE</definedName>
    <definedName name="HTML_OS" hidden="1">0</definedName>
    <definedName name="HTML_PathFile" hidden="1">"C:\홍 사 훈\++통계연보\제41회 통계연보\MyHTML.htm"</definedName>
    <definedName name="HTML_Title" hidden="1">"+02"</definedName>
    <definedName name="_xlnm.Print_Area" localSheetId="0">'0.간지'!$A$1:$I$9</definedName>
    <definedName name="_xlnm.Print_Area" localSheetId="1">'1.주택현황보급률'!$A$1:$I$20</definedName>
    <definedName name="_xlnm.Print_Area" localSheetId="10">'10.용도지구'!$A$1:$AZ$25</definedName>
    <definedName name="_xlnm.Print_Area" localSheetId="11">'11.개발제한구역(그린벨트)'!$A$1:$W$26</definedName>
    <definedName name="_xlnm.Print_Area" localSheetId="15">'15.도로'!$A$1:$W$18</definedName>
    <definedName name="_xlnm.Print_Area" localSheetId="16">'15-1.폭원별도로현황'!$A$1:$H$15</definedName>
    <definedName name="_xlnm.Print_Area" localSheetId="17">'16.도로시설물'!$A$1:$AD$15</definedName>
    <definedName name="_xlnm.Print_Area" localSheetId="19">'18.건설장비'!$A$1:$AD$16</definedName>
    <definedName name="_xlnm.Print_Area" localSheetId="2">'2.주택소유현황'!$A$1:$J$15</definedName>
    <definedName name="_xlnm.Print_Area" localSheetId="5">'5.건축허가'!$A$1:$N$16</definedName>
    <definedName name="_xlnm.Print_Area" localSheetId="7">'7.토지거래허가'!$A$1:$K$15</definedName>
    <definedName name="_xlnm.Print_Area" localSheetId="8">'8.토지거래현황'!$A$1:$AH$16</definedName>
    <definedName name="_xlnm.Print_Area" localSheetId="9">'9.용도지역'!$A$1:$AK$26</definedName>
    <definedName name="qqq" localSheetId="17">'[3]18.농업용기계보유 '!$A$18:$K$1275</definedName>
    <definedName name="qqq">'[4]18.농업용기계보유 '!$A$18:$K$1275</definedName>
    <definedName name="sss" localSheetId="17">{"Book1"}</definedName>
    <definedName name="sss" localSheetId="18">{"Book1"}</definedName>
    <definedName name="sss" localSheetId="19">{"Book1"}</definedName>
    <definedName name="sss">{"Book1"}</definedName>
    <definedName name="공공">'[5]15.농업용기계보유 '!$A$19:$K$1279</definedName>
    <definedName name="ㅁ1" localSheetId="11">#REF!</definedName>
    <definedName name="ㅁ1" localSheetId="9">#REF!</definedName>
    <definedName name="ㅁ1">#REF!</definedName>
    <definedName name="무" localSheetId="17" hidden="1">{"'6.강수량'!$A$1:$O$37","'6.강수량'!$A$1:$C$1"}</definedName>
    <definedName name="무" localSheetId="18" hidden="1">{"'6.강수량'!$A$1:$O$37","'6.강수량'!$A$1:$C$1"}</definedName>
    <definedName name="무" localSheetId="19" hidden="1">{"'6.강수량'!$A$1:$O$37","'6.강수량'!$A$1:$C$1"}</definedName>
    <definedName name="무" hidden="1">{"'6.강수량'!$A$1:$O$37","'6.강수량'!$A$1:$C$1"}</definedName>
    <definedName name="토" localSheetId="17" hidden="1">{"'6.강수량'!$A$1:$O$37","'6.강수량'!$A$1:$C$1"}</definedName>
    <definedName name="토" localSheetId="18" hidden="1">{"'6.강수량'!$A$1:$O$37","'6.강수량'!$A$1:$C$1"}</definedName>
    <definedName name="토" localSheetId="19" hidden="1">{"'6.강수량'!$A$1:$O$37","'6.강수량'!$A$1:$C$1"}</definedName>
    <definedName name="토" hidden="1">{"'6.강수량'!$A$1:$O$37","'6.강수량'!$A$1:$C$1"}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4" i="51" l="1"/>
  <c r="C14" i="26"/>
  <c r="B14" i="26"/>
  <c r="C13" i="26"/>
  <c r="B13" i="26"/>
  <c r="C12" i="26"/>
  <c r="B12" i="26"/>
  <c r="C11" i="26"/>
  <c r="B11" i="26"/>
  <c r="I13" i="53"/>
  <c r="I12" i="53"/>
  <c r="I11" i="53"/>
  <c r="I10" i="53"/>
  <c r="C15" i="34"/>
  <c r="I15" i="34"/>
  <c r="C14" i="34"/>
  <c r="I14" i="34"/>
  <c r="I13" i="34"/>
  <c r="C13" i="34"/>
  <c r="C12" i="34"/>
  <c r="I12" i="34"/>
  <c r="C15" i="17"/>
  <c r="B15" i="17"/>
  <c r="C14" i="17"/>
  <c r="B14" i="17"/>
  <c r="C13" i="17"/>
  <c r="B13" i="17"/>
  <c r="C12" i="17"/>
  <c r="B12" i="17"/>
  <c r="B11" i="17"/>
  <c r="K25" i="19"/>
  <c r="J25" i="19"/>
  <c r="C25" i="19"/>
  <c r="B25" i="19"/>
  <c r="K24" i="19"/>
  <c r="J24" i="19"/>
  <c r="C24" i="19"/>
  <c r="B24" i="19"/>
  <c r="K23" i="19"/>
  <c r="J23" i="19"/>
  <c r="C23" i="19"/>
  <c r="B23" i="19"/>
  <c r="K22" i="19"/>
  <c r="J22" i="19"/>
  <c r="C22" i="19"/>
  <c r="B22" i="19"/>
  <c r="K21" i="19"/>
  <c r="J21" i="19"/>
  <c r="C21" i="19"/>
  <c r="B21" i="19"/>
  <c r="K20" i="19"/>
  <c r="J20" i="19"/>
  <c r="C20" i="19"/>
  <c r="B20" i="19"/>
  <c r="K19" i="19"/>
  <c r="J19" i="19"/>
  <c r="C19" i="19"/>
  <c r="B19" i="19"/>
  <c r="K18" i="19"/>
  <c r="J18" i="19"/>
  <c r="C18" i="19"/>
  <c r="C15" i="19"/>
  <c r="C13" i="19"/>
  <c r="B18" i="19"/>
  <c r="B15" i="19"/>
  <c r="AG16" i="19"/>
  <c r="AF16" i="19"/>
  <c r="AE16" i="19"/>
  <c r="AD16" i="19"/>
  <c r="AC16" i="19"/>
  <c r="AB16" i="19"/>
  <c r="AA16" i="19"/>
  <c r="AA14" i="19"/>
  <c r="Z16" i="19"/>
  <c r="Z14" i="19"/>
  <c r="Y16" i="19"/>
  <c r="X16" i="19"/>
  <c r="W16" i="19"/>
  <c r="V16" i="19"/>
  <c r="U16" i="19"/>
  <c r="T16" i="19"/>
  <c r="S16" i="19"/>
  <c r="R16" i="19"/>
  <c r="Q16" i="19"/>
  <c r="P16" i="19"/>
  <c r="O16" i="19"/>
  <c r="N16" i="19"/>
  <c r="M16" i="19"/>
  <c r="L16" i="19"/>
  <c r="K16" i="19"/>
  <c r="J16" i="19"/>
  <c r="I16" i="19"/>
  <c r="H16" i="19"/>
  <c r="G16" i="19"/>
  <c r="F16" i="19"/>
  <c r="E16" i="19"/>
  <c r="D16" i="19"/>
  <c r="C16" i="19"/>
  <c r="C14" i="19"/>
  <c r="AG15" i="19"/>
  <c r="AF15" i="19"/>
  <c r="AE15" i="19"/>
  <c r="AD15" i="19"/>
  <c r="AC15" i="19"/>
  <c r="AB15" i="19"/>
  <c r="AA15" i="19"/>
  <c r="AA13" i="19"/>
  <c r="Z15" i="19"/>
  <c r="Z13" i="19"/>
  <c r="M15" i="19"/>
  <c r="L15" i="19"/>
  <c r="I15" i="19"/>
  <c r="H15" i="19"/>
  <c r="G15" i="19"/>
  <c r="F15" i="19"/>
  <c r="E15" i="19"/>
  <c r="E13" i="19"/>
  <c r="D15" i="19"/>
  <c r="D13" i="19"/>
  <c r="AG14" i="19"/>
  <c r="AF14" i="19"/>
  <c r="AE14" i="19"/>
  <c r="AD14" i="19"/>
  <c r="AC14" i="19"/>
  <c r="AB14" i="19"/>
  <c r="M14" i="19"/>
  <c r="L14" i="19"/>
  <c r="I14" i="19"/>
  <c r="H14" i="19"/>
  <c r="G14" i="19"/>
  <c r="F14" i="19"/>
  <c r="E14" i="19"/>
  <c r="D14" i="19"/>
  <c r="AG13" i="19"/>
  <c r="AF13" i="19"/>
  <c r="AE13" i="19"/>
  <c r="AD13" i="19"/>
  <c r="AC13" i="19"/>
  <c r="AB13" i="19"/>
  <c r="M13" i="19"/>
  <c r="L13" i="19"/>
  <c r="I13" i="19"/>
  <c r="H13" i="19"/>
  <c r="G13" i="19"/>
  <c r="F13" i="19"/>
  <c r="M24" i="52"/>
  <c r="G24" i="52"/>
  <c r="D24" i="52"/>
  <c r="M23" i="52"/>
  <c r="G23" i="52"/>
  <c r="D23" i="52"/>
  <c r="M22" i="52"/>
  <c r="G22" i="52"/>
  <c r="D22" i="52"/>
  <c r="M21" i="52"/>
  <c r="G21" i="52"/>
  <c r="D21" i="52"/>
  <c r="M20" i="52"/>
  <c r="G20" i="52"/>
  <c r="D20" i="52"/>
  <c r="M19" i="52"/>
  <c r="G19" i="52"/>
  <c r="D19" i="52"/>
  <c r="M18" i="52"/>
  <c r="G18" i="52"/>
  <c r="D18" i="52"/>
  <c r="M17" i="52"/>
  <c r="M15" i="52"/>
  <c r="G17" i="52"/>
  <c r="D17" i="52"/>
  <c r="D15" i="52"/>
  <c r="V15" i="52"/>
  <c r="U15" i="52"/>
  <c r="T15" i="52"/>
  <c r="S15" i="52"/>
  <c r="R15" i="52"/>
  <c r="Q15" i="52"/>
  <c r="P15" i="52"/>
  <c r="O15" i="52"/>
  <c r="N15" i="52"/>
  <c r="L15" i="52"/>
  <c r="K15" i="52"/>
  <c r="J15" i="52"/>
  <c r="I15" i="52"/>
  <c r="H15" i="52"/>
  <c r="G15" i="52"/>
  <c r="F15" i="52"/>
  <c r="E15" i="52"/>
  <c r="C15" i="52"/>
  <c r="B15" i="52"/>
  <c r="U14" i="52"/>
  <c r="U12" i="52" s="1"/>
  <c r="T14" i="52"/>
  <c r="T12" i="52"/>
  <c r="U13" i="52"/>
  <c r="T13" i="52"/>
  <c r="AK22" i="57"/>
  <c r="AJ22" i="57"/>
  <c r="AE22" i="57"/>
  <c r="AD22" i="57"/>
  <c r="B22" i="57"/>
  <c r="W22" i="57"/>
  <c r="V22" i="57"/>
  <c r="Q22" i="57"/>
  <c r="P22" i="57"/>
  <c r="E22" i="57"/>
  <c r="C22" i="57"/>
  <c r="D22" i="57"/>
  <c r="AK21" i="57"/>
  <c r="AJ21" i="57"/>
  <c r="AE21" i="57"/>
  <c r="C21" i="57"/>
  <c r="AD21" i="57"/>
  <c r="W21" i="57"/>
  <c r="V21" i="57"/>
  <c r="Q21" i="57"/>
  <c r="P21" i="57"/>
  <c r="E21" i="57"/>
  <c r="D21" i="57"/>
  <c r="B21" i="57"/>
  <c r="AK20" i="57"/>
  <c r="AJ20" i="57"/>
  <c r="AE20" i="57"/>
  <c r="AD20" i="57"/>
  <c r="W20" i="57"/>
  <c r="V20" i="57"/>
  <c r="Q20" i="57"/>
  <c r="C20" i="57"/>
  <c r="P20" i="57"/>
  <c r="B20" i="57"/>
  <c r="E20" i="57"/>
  <c r="D20" i="57"/>
  <c r="AK19" i="57"/>
  <c r="AJ19" i="57"/>
  <c r="AE19" i="57"/>
  <c r="AD19" i="57"/>
  <c r="B19" i="57"/>
  <c r="W19" i="57"/>
  <c r="V19" i="57"/>
  <c r="Q19" i="57"/>
  <c r="P19" i="57"/>
  <c r="E19" i="57"/>
  <c r="D19" i="57"/>
  <c r="C19" i="57"/>
  <c r="AK18" i="57"/>
  <c r="AJ18" i="57"/>
  <c r="AE18" i="57"/>
  <c r="AD18" i="57"/>
  <c r="B18" i="57"/>
  <c r="W18" i="57"/>
  <c r="V18" i="57"/>
  <c r="Q18" i="57"/>
  <c r="P18" i="57"/>
  <c r="E18" i="57"/>
  <c r="C18" i="57"/>
  <c r="D18" i="57"/>
  <c r="AK17" i="57"/>
  <c r="AJ17" i="57"/>
  <c r="AE17" i="57"/>
  <c r="AD17" i="57"/>
  <c r="W17" i="57"/>
  <c r="V17" i="57"/>
  <c r="Q17" i="57"/>
  <c r="P17" i="57"/>
  <c r="E17" i="57"/>
  <c r="D17" i="57"/>
  <c r="C17" i="57"/>
  <c r="B17" i="57"/>
  <c r="AK16" i="57"/>
  <c r="AJ16" i="57"/>
  <c r="AE16" i="57"/>
  <c r="AD16" i="57"/>
  <c r="W16" i="57"/>
  <c r="V16" i="57"/>
  <c r="Q16" i="57"/>
  <c r="C16" i="57"/>
  <c r="P16" i="57"/>
  <c r="B16" i="57"/>
  <c r="E16" i="57"/>
  <c r="D16" i="57"/>
  <c r="AK15" i="57"/>
  <c r="AJ15" i="57"/>
  <c r="AE15" i="57"/>
  <c r="C15" i="57"/>
  <c r="AD15" i="57"/>
  <c r="W15" i="57"/>
  <c r="V15" i="57"/>
  <c r="Q15" i="57"/>
  <c r="P15" i="57"/>
  <c r="E15" i="57"/>
  <c r="D15" i="57"/>
  <c r="B15" i="57"/>
  <c r="AY13" i="57"/>
  <c r="AX13" i="57"/>
  <c r="AW13" i="57"/>
  <c r="AV13" i="57"/>
  <c r="AV11" i="57"/>
  <c r="AU13" i="57"/>
  <c r="AT13" i="57"/>
  <c r="AS13" i="57"/>
  <c r="AR13" i="57"/>
  <c r="AR11" i="57"/>
  <c r="AQ13" i="57"/>
  <c r="AP13" i="57"/>
  <c r="AO13" i="57"/>
  <c r="AN13" i="57"/>
  <c r="AM13" i="57"/>
  <c r="AL13" i="57"/>
  <c r="AK13" i="57"/>
  <c r="AJ13" i="57"/>
  <c r="AI13" i="57"/>
  <c r="AH13" i="57"/>
  <c r="AG13" i="57"/>
  <c r="AF13" i="57"/>
  <c r="AD13" i="57"/>
  <c r="AE13" i="57"/>
  <c r="AC13" i="57"/>
  <c r="W13" i="57"/>
  <c r="AB13" i="57"/>
  <c r="AB11" i="57"/>
  <c r="AA13" i="57"/>
  <c r="Z13" i="57"/>
  <c r="Y13" i="57"/>
  <c r="X13" i="57"/>
  <c r="V13" i="57"/>
  <c r="U13" i="57"/>
  <c r="U10" i="57"/>
  <c r="Q10" i="57"/>
  <c r="T13" i="57"/>
  <c r="P13" i="57"/>
  <c r="S13" i="57"/>
  <c r="R13" i="57"/>
  <c r="O13" i="57"/>
  <c r="N13" i="57"/>
  <c r="M13" i="57"/>
  <c r="L13" i="57"/>
  <c r="L10" i="57"/>
  <c r="K13" i="57"/>
  <c r="J13" i="57"/>
  <c r="I13" i="57"/>
  <c r="H13" i="57"/>
  <c r="H10" i="57"/>
  <c r="G13" i="57"/>
  <c r="F13" i="57"/>
  <c r="E13" i="57"/>
  <c r="D13" i="57"/>
  <c r="AY12" i="57"/>
  <c r="AX12" i="57"/>
  <c r="AX10" i="57"/>
  <c r="AW12" i="57"/>
  <c r="AV12" i="57"/>
  <c r="AU12" i="57"/>
  <c r="AU10" i="57"/>
  <c r="AT12" i="57"/>
  <c r="AT10" i="57"/>
  <c r="AS12" i="57"/>
  <c r="AR12" i="57"/>
  <c r="AQ12" i="57"/>
  <c r="AP12" i="57"/>
  <c r="AP10" i="57"/>
  <c r="AI12" i="57"/>
  <c r="AH12" i="57"/>
  <c r="AC12" i="57"/>
  <c r="AC10" i="57"/>
  <c r="AB12" i="57"/>
  <c r="AB10" i="57"/>
  <c r="AA12" i="57"/>
  <c r="Z12" i="57"/>
  <c r="U12" i="57"/>
  <c r="T12" i="57"/>
  <c r="T10" i="57"/>
  <c r="S12" i="57"/>
  <c r="R12" i="57"/>
  <c r="Q12" i="57"/>
  <c r="P12" i="57"/>
  <c r="L12" i="57"/>
  <c r="K12" i="57"/>
  <c r="J12" i="57"/>
  <c r="I12" i="57"/>
  <c r="I10" i="57"/>
  <c r="H12" i="57"/>
  <c r="G12" i="57"/>
  <c r="F12" i="57"/>
  <c r="D12" i="57"/>
  <c r="E12" i="57"/>
  <c r="AY11" i="57"/>
  <c r="AX11" i="57"/>
  <c r="AW11" i="57"/>
  <c r="AU11" i="57"/>
  <c r="AT11" i="57"/>
  <c r="AS11" i="57"/>
  <c r="AQ11" i="57"/>
  <c r="AP11" i="57"/>
  <c r="AI11" i="57"/>
  <c r="AH11" i="57"/>
  <c r="AA11" i="57"/>
  <c r="Z11" i="57"/>
  <c r="S11" i="57"/>
  <c r="R11" i="57"/>
  <c r="L11" i="57"/>
  <c r="K11" i="57"/>
  <c r="J11" i="57"/>
  <c r="I11" i="57"/>
  <c r="H11" i="57"/>
  <c r="G11" i="57"/>
  <c r="F11" i="57"/>
  <c r="E11" i="57"/>
  <c r="D11" i="57"/>
  <c r="AY10" i="57"/>
  <c r="AW10" i="57"/>
  <c r="AV10" i="57"/>
  <c r="AS10" i="57"/>
  <c r="AR10" i="57"/>
  <c r="AQ10" i="57"/>
  <c r="AI10" i="57"/>
  <c r="AH10" i="57"/>
  <c r="AA10" i="57"/>
  <c r="Z10" i="57"/>
  <c r="S10" i="57"/>
  <c r="R10" i="57"/>
  <c r="P10" i="57"/>
  <c r="K10" i="57"/>
  <c r="J10" i="57"/>
  <c r="G10" i="57"/>
  <c r="E10" i="57"/>
  <c r="AD24" i="47"/>
  <c r="Y24" i="47"/>
  <c r="U24" i="47"/>
  <c r="P24" i="47"/>
  <c r="K24" i="47"/>
  <c r="H24" i="47"/>
  <c r="G24" i="47"/>
  <c r="F24" i="47"/>
  <c r="E24" i="47"/>
  <c r="B24" i="47"/>
  <c r="AD23" i="47"/>
  <c r="Y23" i="47"/>
  <c r="U23" i="47"/>
  <c r="P23" i="47"/>
  <c r="K23" i="47"/>
  <c r="H23" i="47"/>
  <c r="G23" i="47"/>
  <c r="F23" i="47"/>
  <c r="E23" i="47"/>
  <c r="B23" i="47"/>
  <c r="AD22" i="47"/>
  <c r="Y22" i="47"/>
  <c r="U22" i="47"/>
  <c r="P22" i="47"/>
  <c r="K22" i="47"/>
  <c r="H22" i="47"/>
  <c r="G22" i="47"/>
  <c r="F22" i="47"/>
  <c r="E22" i="47"/>
  <c r="B22" i="47"/>
  <c r="AD21" i="47"/>
  <c r="Y21" i="47"/>
  <c r="U21" i="47"/>
  <c r="P21" i="47"/>
  <c r="K21" i="47"/>
  <c r="H21" i="47"/>
  <c r="G21" i="47"/>
  <c r="F21" i="47"/>
  <c r="E21" i="47"/>
  <c r="B21" i="47"/>
  <c r="AD20" i="47"/>
  <c r="Y20" i="47"/>
  <c r="U20" i="47"/>
  <c r="P20" i="47"/>
  <c r="K20" i="47"/>
  <c r="H20" i="47"/>
  <c r="G20" i="47"/>
  <c r="F20" i="47"/>
  <c r="E20" i="47"/>
  <c r="B20" i="47"/>
  <c r="AD19" i="47"/>
  <c r="Y19" i="47"/>
  <c r="U19" i="47"/>
  <c r="P19" i="47"/>
  <c r="K19" i="47"/>
  <c r="K15" i="47"/>
  <c r="H19" i="47"/>
  <c r="G19" i="47"/>
  <c r="F19" i="47"/>
  <c r="E19" i="47"/>
  <c r="B19" i="47"/>
  <c r="AD18" i="47"/>
  <c r="Y18" i="47"/>
  <c r="U18" i="47"/>
  <c r="P18" i="47"/>
  <c r="K18" i="47"/>
  <c r="H18" i="47"/>
  <c r="G18" i="47"/>
  <c r="F18" i="47"/>
  <c r="E18" i="47"/>
  <c r="B18" i="47"/>
  <c r="AD17" i="47"/>
  <c r="Y17" i="47"/>
  <c r="U17" i="47"/>
  <c r="P17" i="47"/>
  <c r="P15" i="47"/>
  <c r="K17" i="47"/>
  <c r="H17" i="47"/>
  <c r="G17" i="47"/>
  <c r="B17" i="47"/>
  <c r="AI15" i="47"/>
  <c r="AH15" i="47"/>
  <c r="AG15" i="47"/>
  <c r="AF15" i="47"/>
  <c r="AE15" i="47"/>
  <c r="AD15" i="47"/>
  <c r="AC15" i="47"/>
  <c r="AB15" i="47"/>
  <c r="AA15" i="47"/>
  <c r="Z15" i="47"/>
  <c r="Y15" i="47"/>
  <c r="X15" i="47"/>
  <c r="W15" i="47"/>
  <c r="V15" i="47"/>
  <c r="V13" i="47"/>
  <c r="U15" i="47"/>
  <c r="T15" i="47"/>
  <c r="S15" i="47"/>
  <c r="R15" i="47"/>
  <c r="Q15" i="47"/>
  <c r="O15" i="47"/>
  <c r="N15" i="47"/>
  <c r="N13" i="47"/>
  <c r="M15" i="47"/>
  <c r="L15" i="47"/>
  <c r="J15" i="47"/>
  <c r="I15" i="47"/>
  <c r="D15" i="47"/>
  <c r="B15" i="47"/>
  <c r="C15" i="47"/>
  <c r="AD14" i="47"/>
  <c r="AJ14" i="47"/>
  <c r="Z14" i="47"/>
  <c r="V14" i="47"/>
  <c r="N14" i="47"/>
  <c r="N12" i="47"/>
  <c r="AJ13" i="47"/>
  <c r="AD13" i="47"/>
  <c r="Z13" i="47"/>
  <c r="AD12" i="47"/>
  <c r="AJ12" i="47"/>
  <c r="V12" i="47"/>
  <c r="AD11" i="47"/>
  <c r="C14" i="50"/>
  <c r="B14" i="50"/>
  <c r="C13" i="50"/>
  <c r="B13" i="50"/>
  <c r="C12" i="50"/>
  <c r="B12" i="50"/>
  <c r="C11" i="50"/>
  <c r="B11" i="50"/>
  <c r="C12" i="45"/>
  <c r="C11" i="45"/>
  <c r="C10" i="45"/>
  <c r="G14" i="58"/>
  <c r="F14" i="58"/>
  <c r="E14" i="58"/>
  <c r="D14" i="58"/>
  <c r="C14" i="58"/>
  <c r="G13" i="58"/>
  <c r="F13" i="58"/>
  <c r="E13" i="58"/>
  <c r="D13" i="58"/>
  <c r="C13" i="58"/>
  <c r="G12" i="58"/>
  <c r="F12" i="58"/>
  <c r="E12" i="58"/>
  <c r="D12" i="58"/>
  <c r="C12" i="58"/>
  <c r="F14" i="48"/>
  <c r="E14" i="48"/>
  <c r="D14" i="48"/>
  <c r="C14" i="48"/>
  <c r="B14" i="48"/>
  <c r="G12" i="20"/>
  <c r="G11" i="20"/>
  <c r="B13" i="51"/>
  <c r="B12" i="51"/>
  <c r="B11" i="51"/>
  <c r="G12" i="43"/>
  <c r="C12" i="43"/>
  <c r="F12" i="43"/>
  <c r="B12" i="43"/>
  <c r="G11" i="43"/>
  <c r="F11" i="43"/>
  <c r="C11" i="43"/>
  <c r="B11" i="43"/>
  <c r="G10" i="43"/>
  <c r="C10" i="43"/>
  <c r="F10" i="43"/>
  <c r="B10" i="43"/>
  <c r="G12" i="35"/>
  <c r="C22" i="35"/>
  <c r="C21" i="35"/>
  <c r="C20" i="35"/>
  <c r="C19" i="35"/>
  <c r="C18" i="35"/>
  <c r="C17" i="35"/>
  <c r="C16" i="35"/>
  <c r="C15" i="35"/>
  <c r="C14" i="35"/>
  <c r="D12" i="35"/>
  <c r="E12" i="35"/>
  <c r="F12" i="35"/>
  <c r="C12" i="35"/>
  <c r="H12" i="35"/>
  <c r="E12" i="36"/>
  <c r="D12" i="36"/>
  <c r="B12" i="36"/>
  <c r="C12" i="36"/>
  <c r="F13" i="43"/>
  <c r="B13" i="43"/>
  <c r="G13" i="43"/>
  <c r="C13" i="43"/>
  <c r="B16" i="19"/>
  <c r="B14" i="19"/>
  <c r="B13" i="57"/>
  <c r="AC11" i="57"/>
  <c r="F10" i="57"/>
  <c r="D10" i="57"/>
  <c r="T11" i="57"/>
  <c r="P11" i="57"/>
  <c r="Q13" i="57"/>
  <c r="C13" i="57"/>
  <c r="U11" i="57"/>
  <c r="Q11" i="57"/>
  <c r="G15" i="47"/>
  <c r="F17" i="47"/>
  <c r="Z12" i="47"/>
  <c r="H15" i="47"/>
  <c r="B13" i="19"/>
  <c r="F15" i="47"/>
  <c r="E17" i="47"/>
  <c r="E15" i="47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Windows 사용자</author>
  </authors>
  <commentList>
    <comment ref="B5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 xml:space="preserve">2) </t>
        </r>
        <r>
          <rPr>
            <b/>
            <sz val="9"/>
            <color indexed="81"/>
            <rFont val="돋움"/>
            <family val="3"/>
            <charset val="129"/>
          </rPr>
          <t>주석에기준에맞는</t>
        </r>
        <r>
          <rPr>
            <b/>
            <sz val="9"/>
            <color indexed="81"/>
            <rFont val="Tahoma"/>
            <family val="2"/>
          </rPr>
          <t xml:space="preserve"> url</t>
        </r>
        <r>
          <rPr>
            <b/>
            <sz val="9"/>
            <color indexed="81"/>
            <rFont val="돋움"/>
            <family val="3"/>
            <charset val="129"/>
          </rPr>
          <t>임</t>
        </r>
      </text>
    </comment>
    <comment ref="C5" authorId="0" shapeId="0" xr:uid="{00000000-0006-0000-0200-000002000000}">
      <text>
        <r>
          <rPr>
            <b/>
            <sz val="9"/>
            <color indexed="81"/>
            <rFont val="Tahoma"/>
            <family val="2"/>
          </rPr>
          <t xml:space="preserve">2) </t>
        </r>
        <r>
          <rPr>
            <b/>
            <sz val="9"/>
            <color indexed="81"/>
            <rFont val="돋움"/>
            <family val="3"/>
            <charset val="129"/>
          </rPr>
          <t>주석에기준에맞는</t>
        </r>
        <r>
          <rPr>
            <b/>
            <sz val="9"/>
            <color indexed="81"/>
            <rFont val="Tahoma"/>
            <family val="2"/>
          </rPr>
          <t xml:space="preserve"> url</t>
        </r>
        <r>
          <rPr>
            <b/>
            <sz val="9"/>
            <color indexed="81"/>
            <rFont val="돋움"/>
            <family val="3"/>
            <charset val="129"/>
          </rPr>
          <t>임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sks</author>
  </authors>
  <commentList>
    <comment ref="A1" authorId="0" shapeId="0" xr:uid="{00000000-0006-0000-0500-000001000000}">
      <text>
        <r>
          <rPr>
            <b/>
            <sz val="9"/>
            <color indexed="81"/>
            <rFont val="굴림"/>
            <family val="3"/>
            <charset val="129"/>
          </rPr>
          <t xml:space="preserve">통계연보 자료요구시 고령읍 자료 해당실과 요구(한국도시연감수록)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S22" authorId="0" shapeId="0" xr:uid="{00000000-0006-0000-0C00-00000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숫자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맞추기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위해</t>
        </r>
        <r>
          <rPr>
            <sz val="9"/>
            <color indexed="81"/>
            <rFont val="Tahoma"/>
            <family val="2"/>
          </rPr>
          <t xml:space="preserve"> 0.1 </t>
        </r>
        <r>
          <rPr>
            <sz val="9"/>
            <color indexed="81"/>
            <rFont val="돋움"/>
            <family val="3"/>
            <charset val="129"/>
          </rPr>
          <t>추가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ff</author>
  </authors>
  <commentList>
    <comment ref="Z6" authorId="0" shapeId="0" xr:uid="{00000000-0006-0000-1100-000001000000}">
      <text>
        <r>
          <rPr>
            <b/>
            <sz val="14"/>
            <color indexed="81"/>
            <rFont val="돋움"/>
            <family val="3"/>
            <charset val="129"/>
          </rPr>
          <t>공동구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삭제</t>
        </r>
      </text>
    </comment>
  </commentList>
</comments>
</file>

<file path=xl/sharedStrings.xml><?xml version="1.0" encoding="utf-8"?>
<sst xmlns="http://schemas.openxmlformats.org/spreadsheetml/2006/main" count="914" uniqueCount="492">
  <si>
    <t xml:space="preserve"> </t>
  </si>
  <si>
    <t>덕곡면</t>
  </si>
  <si>
    <t>운수면</t>
  </si>
  <si>
    <t>성산면</t>
  </si>
  <si>
    <t>다산면</t>
  </si>
  <si>
    <t>개진면</t>
  </si>
  <si>
    <t>우곡면</t>
  </si>
  <si>
    <t>쌍림면</t>
  </si>
  <si>
    <t>연 별</t>
  </si>
  <si>
    <t>지목별 By purpose</t>
  </si>
  <si>
    <t>Year</t>
    <phoneticPr fontId="9" type="noConversion"/>
  </si>
  <si>
    <t>단위 : 필지수, 천㎡</t>
  </si>
  <si>
    <t>단위 : ㎞</t>
  </si>
  <si>
    <t>Unit : ㎞</t>
  </si>
  <si>
    <t>징 수</t>
  </si>
  <si>
    <t>Collected</t>
  </si>
  <si>
    <t xml:space="preserve">사용료징수 </t>
    <phoneticPr fontId="9" type="noConversion"/>
  </si>
  <si>
    <t>연별 및</t>
    <phoneticPr fontId="9" type="noConversion"/>
  </si>
  <si>
    <t>읍면별</t>
    <phoneticPr fontId="9" type="noConversion"/>
  </si>
  <si>
    <t>Deokgok-myeon</t>
  </si>
  <si>
    <t>Unsu-myeon</t>
  </si>
  <si>
    <t>Seongsan-myeon</t>
  </si>
  <si>
    <t>Dasan-myeon</t>
  </si>
  <si>
    <t>Gaejin-myeon</t>
  </si>
  <si>
    <t>Ugok-myeon</t>
  </si>
  <si>
    <t>Ssangnim-myeon</t>
  </si>
  <si>
    <t>Year &amp;
 Eup, 
Myeon</t>
    <phoneticPr fontId="9" type="noConversion"/>
  </si>
  <si>
    <t>단위 : ㎡, 천원</t>
  </si>
  <si>
    <t>Unit : ㎡, 1,000 won</t>
    <phoneticPr fontId="9" type="noConversion"/>
  </si>
  <si>
    <t>단위 : 개소, m, ㎡</t>
  </si>
  <si>
    <t>Unit : number, m, ㎡</t>
  </si>
  <si>
    <t>단위 : 개소, m</t>
  </si>
  <si>
    <t>Unit : number, m</t>
  </si>
  <si>
    <t>아스팔트 Asphalt</t>
  </si>
  <si>
    <t>펌 프
Pumps</t>
  </si>
  <si>
    <t>단위 : 대</t>
  </si>
  <si>
    <t>합계
Total</t>
  </si>
  <si>
    <t>주거용
Dwelling</t>
  </si>
  <si>
    <t>상업용
Commercial</t>
  </si>
  <si>
    <t>연면적
Gross coverage</t>
  </si>
  <si>
    <t>Year</t>
    <phoneticPr fontId="12" type="noConversion"/>
  </si>
  <si>
    <t>공업용
Industrial</t>
    <phoneticPr fontId="12" type="noConversion"/>
  </si>
  <si>
    <t>기타
Others</t>
    <phoneticPr fontId="12" type="noConversion"/>
  </si>
  <si>
    <t>단위 : 동수, ㎡</t>
  </si>
  <si>
    <t>인구 Population</t>
  </si>
  <si>
    <t>현황 Status</t>
  </si>
  <si>
    <t>대지
Building
land</t>
  </si>
  <si>
    <t>임야
Forest
field</t>
  </si>
  <si>
    <t>전
Dry
paddy</t>
  </si>
  <si>
    <t>답
Rice
paddy</t>
  </si>
  <si>
    <t>건축물 Buildings</t>
  </si>
  <si>
    <t>주택 및 근린
생활시설
house &amp; neighboring convenience facilities</t>
  </si>
  <si>
    <t>주민공동이용시설
Common use facilities for residents</t>
  </si>
  <si>
    <t>실외체육시설
Outdoor sports facilities</t>
  </si>
  <si>
    <t>국방군사에 
관한 시설
National defense&amp;military facilities</t>
  </si>
  <si>
    <t>학교및 전기공급시설등 공익시설
Public beneficial facilities</t>
  </si>
  <si>
    <t>자연공원 Natural parks</t>
  </si>
  <si>
    <t>단위 : 개소, 천㎡</t>
  </si>
  <si>
    <t>용도지역
총 합 계
Grand total</t>
    <phoneticPr fontId="5" type="noConversion"/>
  </si>
  <si>
    <t>연장
Length</t>
    <phoneticPr fontId="9" type="noConversion"/>
  </si>
  <si>
    <t>동수
No. of
Buildings</t>
    <phoneticPr fontId="2" type="noConversion"/>
  </si>
  <si>
    <t>연별 및
읍면별</t>
    <phoneticPr fontId="5" type="noConversion"/>
  </si>
  <si>
    <t>연별 및 하천별
Year &amp; Rivers</t>
    <phoneticPr fontId="9" type="noConversion"/>
  </si>
  <si>
    <t>하천수(개소)
No. of rivers and streams</t>
    <phoneticPr fontId="9" type="noConversion"/>
  </si>
  <si>
    <t>총연장
Total length</t>
    <phoneticPr fontId="9" type="noConversion"/>
  </si>
  <si>
    <t>요개수 Cases of improvements needed</t>
    <phoneticPr fontId="9" type="noConversion"/>
  </si>
  <si>
    <t>기개수
Already improved</t>
    <phoneticPr fontId="9" type="noConversion"/>
  </si>
  <si>
    <t>미개수
Yet to be improved</t>
    <phoneticPr fontId="9" type="noConversion"/>
  </si>
  <si>
    <t>개수율(%)
Improvement rate</t>
    <phoneticPr fontId="9" type="noConversion"/>
  </si>
  <si>
    <t>보도육교
Pedestrian overpass</t>
    <phoneticPr fontId="9" type="noConversion"/>
  </si>
  <si>
    <t>지하보도
Pedestrian underpass</t>
    <phoneticPr fontId="9" type="noConversion"/>
  </si>
  <si>
    <t>지하차도
Underground roadway</t>
    <phoneticPr fontId="9" type="noConversion"/>
  </si>
  <si>
    <t>고가도로
Elevated road</t>
    <phoneticPr fontId="9" type="noConversion"/>
  </si>
  <si>
    <t>개소
Number</t>
    <phoneticPr fontId="9" type="noConversion"/>
  </si>
  <si>
    <t>터널
Tunnels</t>
    <phoneticPr fontId="9" type="noConversion"/>
  </si>
  <si>
    <t>가로등
Street lamps</t>
    <phoneticPr fontId="9" type="noConversion"/>
  </si>
  <si>
    <t>지게차
Forklifts</t>
    <phoneticPr fontId="9" type="noConversion"/>
  </si>
  <si>
    <t>스크레이퍼
Scrapers</t>
    <phoneticPr fontId="9" type="noConversion"/>
  </si>
  <si>
    <t>덤프트럭
Dump 
trucks</t>
    <phoneticPr fontId="9" type="noConversion"/>
  </si>
  <si>
    <t>기 중 기
Cranes</t>
    <phoneticPr fontId="9" type="noConversion"/>
  </si>
  <si>
    <t>콘크리트 Concrete</t>
    <phoneticPr fontId="9" type="noConversion"/>
  </si>
  <si>
    <t>도시지역인구
Urban</t>
    <rPh sb="0" eb="12">
      <t>1)</t>
    </rPh>
    <phoneticPr fontId="5" type="noConversion"/>
  </si>
  <si>
    <t>기타
Others</t>
    <rPh sb="0" eb="10">
      <t>2)</t>
    </rPh>
    <phoneticPr fontId="5" type="noConversion"/>
  </si>
  <si>
    <t>계 
Sub-total</t>
    <phoneticPr fontId="9" type="noConversion"/>
  </si>
  <si>
    <t>이용목적
 Land use</t>
    <phoneticPr fontId="9" type="noConversion"/>
  </si>
  <si>
    <t>기  타
 Others</t>
    <phoneticPr fontId="9" type="noConversion"/>
  </si>
  <si>
    <t>면 적
Area</t>
    <phoneticPr fontId="9" type="noConversion"/>
  </si>
  <si>
    <t>Ⅹ. 주택, 건설</t>
    <phoneticPr fontId="2" type="noConversion"/>
  </si>
  <si>
    <t>9. 용도지역</t>
    <phoneticPr fontId="5" type="noConversion"/>
  </si>
  <si>
    <t>13. Rivers and Streams</t>
    <phoneticPr fontId="9" type="noConversion"/>
  </si>
  <si>
    <t>기타
Others</t>
    <rPh sb="0" eb="9">
      <t>1)</t>
    </rPh>
    <phoneticPr fontId="5" type="noConversion"/>
  </si>
  <si>
    <t>단위 : 호수</t>
    <phoneticPr fontId="8" type="noConversion"/>
  </si>
  <si>
    <t>Ⅹ. Housing and Construction</t>
    <phoneticPr fontId="2" type="noConversion"/>
  </si>
  <si>
    <t>8. 토지거래 현황</t>
    <phoneticPr fontId="9" type="noConversion"/>
  </si>
  <si>
    <t>전
Dry paddy</t>
    <phoneticPr fontId="9" type="noConversion"/>
  </si>
  <si>
    <t>답
Rice paddy</t>
    <phoneticPr fontId="9" type="noConversion"/>
  </si>
  <si>
    <t>임야
Forest field</t>
    <phoneticPr fontId="9" type="noConversion"/>
  </si>
  <si>
    <t>공장용지
Factory site</t>
    <phoneticPr fontId="9" type="noConversion"/>
  </si>
  <si>
    <t>기타
Others</t>
    <phoneticPr fontId="9" type="noConversion"/>
  </si>
  <si>
    <t>아파트
Apartment</t>
    <phoneticPr fontId="9" type="noConversion"/>
  </si>
  <si>
    <t>1. 주택 현황 및 보급률</t>
    <phoneticPr fontId="9" type="noConversion"/>
  </si>
  <si>
    <t>주택보급률
(%)
Housing supply rate
(B)/(A)*100</t>
    <phoneticPr fontId="9" type="noConversion"/>
  </si>
  <si>
    <t>합 계
Total
(B)</t>
    <phoneticPr fontId="2" type="noConversion"/>
  </si>
  <si>
    <t>단위 : 가구, 호</t>
    <phoneticPr fontId="9" type="noConversion"/>
  </si>
  <si>
    <t>Ⅹ. 주택, 건설</t>
    <phoneticPr fontId="2" type="noConversion"/>
  </si>
  <si>
    <t>Ⅹ. Housing and Construction</t>
    <phoneticPr fontId="2" type="noConversion"/>
  </si>
  <si>
    <t>단위 : 호수</t>
    <phoneticPr fontId="8" type="noConversion"/>
  </si>
  <si>
    <t>연별,
주택유형별</t>
    <phoneticPr fontId="8" type="noConversion"/>
  </si>
  <si>
    <t>Year, Type</t>
    <phoneticPr fontId="8" type="noConversion"/>
  </si>
  <si>
    <t>단독주택</t>
    <phoneticPr fontId="9" type="noConversion"/>
  </si>
  <si>
    <t>아파트</t>
    <phoneticPr fontId="9" type="noConversion"/>
  </si>
  <si>
    <t>연립주택</t>
    <phoneticPr fontId="9" type="noConversion"/>
  </si>
  <si>
    <t>다세대주택</t>
    <phoneticPr fontId="9" type="noConversion"/>
  </si>
  <si>
    <t>단위 : 개수</t>
    <phoneticPr fontId="9" type="noConversion"/>
  </si>
  <si>
    <t>Unit : number</t>
    <phoneticPr fontId="9" type="noConversion"/>
  </si>
  <si>
    <t>동수
No. of buildings</t>
    <phoneticPr fontId="9" type="noConversion"/>
  </si>
  <si>
    <t>주택수
No. of 
Houses</t>
    <phoneticPr fontId="9" type="noConversion"/>
  </si>
  <si>
    <t>규모별 주택수 House by Size</t>
    <phoneticPr fontId="9" type="noConversion"/>
  </si>
  <si>
    <t>층수별 주택수 House by floor number</t>
    <phoneticPr fontId="9" type="noConversion"/>
  </si>
  <si>
    <t>40㎡
이하</t>
    <phoneticPr fontId="9" type="noConversion"/>
  </si>
  <si>
    <t>40~60㎡
이하</t>
    <phoneticPr fontId="9" type="noConversion"/>
  </si>
  <si>
    <t>60~85㎡
이하</t>
    <phoneticPr fontId="9" type="noConversion"/>
  </si>
  <si>
    <t>85~135㎡
이하</t>
    <phoneticPr fontId="9" type="noConversion"/>
  </si>
  <si>
    <t>135㎡
초과</t>
    <phoneticPr fontId="9" type="noConversion"/>
  </si>
  <si>
    <t>5층이하 floor or less</t>
    <phoneticPr fontId="9" type="noConversion"/>
  </si>
  <si>
    <t>6∼10층</t>
    <phoneticPr fontId="9" type="noConversion"/>
  </si>
  <si>
    <t>11∼20층</t>
    <phoneticPr fontId="9" type="noConversion"/>
  </si>
  <si>
    <t>21층이상
floor or higher</t>
    <phoneticPr fontId="9" type="noConversion"/>
  </si>
  <si>
    <t>7. 토지거래 허가</t>
    <phoneticPr fontId="9" type="noConversion"/>
  </si>
  <si>
    <t>Ⅹ. Housing and Construction</t>
    <phoneticPr fontId="5" type="noConversion"/>
  </si>
  <si>
    <t>Ⅹ. Housing and Construction</t>
    <phoneticPr fontId="3" type="noConversion"/>
  </si>
  <si>
    <t>※ 『댐현황』은 해당자료가 없으므로 수록하지 않음.</t>
    <phoneticPr fontId="3" type="noConversion"/>
  </si>
  <si>
    <t>17. Bridges</t>
    <phoneticPr fontId="9" type="noConversion"/>
  </si>
  <si>
    <t>18. 건설장비</t>
    <phoneticPr fontId="9" type="noConversion"/>
  </si>
  <si>
    <t>불도저
Bulldozers</t>
    <phoneticPr fontId="9" type="noConversion"/>
  </si>
  <si>
    <t>로더
Loaders</t>
    <phoneticPr fontId="9" type="noConversion"/>
  </si>
  <si>
    <t xml:space="preserve">
모터
그레이더
Motor 
Graders</t>
    <phoneticPr fontId="9" type="noConversion"/>
  </si>
  <si>
    <t>14. 하천부지점용</t>
    <phoneticPr fontId="9" type="noConversion"/>
  </si>
  <si>
    <t>15. Roads</t>
    <phoneticPr fontId="9" type="noConversion"/>
  </si>
  <si>
    <t>단위 : m, ㎡, %</t>
    <phoneticPr fontId="9" type="noConversion"/>
  </si>
  <si>
    <t>Unit : m, ㎡, %</t>
    <phoneticPr fontId="9" type="noConversion"/>
  </si>
  <si>
    <t>연 별</t>
    <phoneticPr fontId="9" type="noConversion"/>
  </si>
  <si>
    <t>미포장
Unpaved</t>
    <phoneticPr fontId="9" type="noConversion"/>
  </si>
  <si>
    <t>동수
Building</t>
    <phoneticPr fontId="9" type="noConversion"/>
  </si>
  <si>
    <t>단위 : m</t>
    <phoneticPr fontId="9" type="noConversion"/>
  </si>
  <si>
    <t>Unit : m</t>
    <phoneticPr fontId="9" type="noConversion"/>
  </si>
  <si>
    <t>주 : 도로연장 기준</t>
    <phoneticPr fontId="9" type="noConversion"/>
  </si>
  <si>
    <t>Ⅹ. Housing and Construction</t>
    <phoneticPr fontId="9" type="noConversion"/>
  </si>
  <si>
    <t>15-1. 폭원별 도로현황</t>
    <phoneticPr fontId="9" type="noConversion"/>
  </si>
  <si>
    <t>Ⅹ. 주택, 건설</t>
    <phoneticPr fontId="9" type="noConversion"/>
  </si>
  <si>
    <t xml:space="preserve">주 : 1) 일반가구를 대상으로 집계(비혈연가구, 1인가구 포함), </t>
    <phoneticPr fontId="9" type="noConversion"/>
  </si>
  <si>
    <t>주 : 1)사업승인기준</t>
    <phoneticPr fontId="2" type="noConversion"/>
  </si>
  <si>
    <t>교육/사회용Educational and Social</t>
    <phoneticPr fontId="12" type="noConversion"/>
  </si>
  <si>
    <t>면적
Area</t>
    <phoneticPr fontId="9" type="noConversion"/>
  </si>
  <si>
    <t>Unit : number, 1,000㎡</t>
    <phoneticPr fontId="9" type="noConversion"/>
  </si>
  <si>
    <t>연별 및
읍면별</t>
    <phoneticPr fontId="9" type="noConversion"/>
  </si>
  <si>
    <t>계(A)
Total</t>
    <phoneticPr fontId="9" type="noConversion"/>
  </si>
  <si>
    <t>도립공원
Provincial</t>
    <phoneticPr fontId="9" type="noConversion"/>
  </si>
  <si>
    <t>계(B)
Total</t>
    <phoneticPr fontId="9" type="noConversion"/>
  </si>
  <si>
    <t>어린이공원
Children's</t>
    <phoneticPr fontId="9" type="noConversion"/>
  </si>
  <si>
    <t>근린공원
Neighborhood</t>
    <phoneticPr fontId="9" type="noConversion"/>
  </si>
  <si>
    <t>문화공원
Cultural</t>
    <phoneticPr fontId="9" type="noConversion"/>
  </si>
  <si>
    <t>수변공원
Waterside</t>
    <phoneticPr fontId="9" type="noConversion"/>
  </si>
  <si>
    <t>체육공원
Sports</t>
    <phoneticPr fontId="9" type="noConversion"/>
  </si>
  <si>
    <t>기타공원
Others</t>
    <phoneticPr fontId="9" type="noConversion"/>
  </si>
  <si>
    <t>개소
Number</t>
    <phoneticPr fontId="9" type="noConversion"/>
  </si>
  <si>
    <t>면적
Area</t>
    <phoneticPr fontId="9" type="noConversion"/>
  </si>
  <si>
    <t>비거주용건물내주택</t>
    <phoneticPr fontId="9" type="noConversion"/>
  </si>
  <si>
    <t>20㎡ 이하</t>
    <phoneticPr fontId="9" type="noConversion"/>
  </si>
  <si>
    <t>20㎡ ~40㎡</t>
    <phoneticPr fontId="9" type="noConversion"/>
  </si>
  <si>
    <t>40㎡ ~60㎡</t>
    <phoneticPr fontId="9" type="noConversion"/>
  </si>
  <si>
    <t>60㎡ ~85㎡</t>
    <phoneticPr fontId="9" type="noConversion"/>
  </si>
  <si>
    <t>85㎡ ~100㎡</t>
    <phoneticPr fontId="9" type="noConversion"/>
  </si>
  <si>
    <t>100㎡ ~130㎡</t>
    <phoneticPr fontId="9" type="noConversion"/>
  </si>
  <si>
    <t>130㎡ ~165㎡</t>
    <phoneticPr fontId="9" type="noConversion"/>
  </si>
  <si>
    <t>165㎡ ~230㎡</t>
    <phoneticPr fontId="9" type="noConversion"/>
  </si>
  <si>
    <t>230㎡ 이상</t>
    <phoneticPr fontId="9" type="noConversion"/>
  </si>
  <si>
    <t>230 pyong</t>
    <phoneticPr fontId="2" type="noConversion"/>
  </si>
  <si>
    <t>165~230 pyong</t>
    <phoneticPr fontId="2" type="noConversion"/>
  </si>
  <si>
    <t>130~165 pyong</t>
    <phoneticPr fontId="2" type="noConversion"/>
  </si>
  <si>
    <t>100~130 pyong</t>
    <phoneticPr fontId="2" type="noConversion"/>
  </si>
  <si>
    <t>85~100 pyong</t>
    <phoneticPr fontId="2" type="noConversion"/>
  </si>
  <si>
    <t>60~85 pyong</t>
    <phoneticPr fontId="2" type="noConversion"/>
  </si>
  <si>
    <t>40~60 pyong</t>
    <phoneticPr fontId="2" type="noConversion"/>
  </si>
  <si>
    <t>20~40 pyong</t>
    <phoneticPr fontId="2" type="noConversion"/>
  </si>
  <si>
    <t>20 pyong &amp; under</t>
    <phoneticPr fontId="9" type="noConversion"/>
  </si>
  <si>
    <t>5년별 및 ㎡ 별
5 Year &amp; total area
of floor space</t>
    <phoneticPr fontId="8" type="noConversion"/>
  </si>
  <si>
    <t>14. Use of River Sites</t>
    <phoneticPr fontId="3" type="noConversion"/>
  </si>
  <si>
    <t>건 수
Number
 of cases</t>
    <phoneticPr fontId="3" type="noConversion"/>
  </si>
  <si>
    <t>lmposition</t>
    <phoneticPr fontId="9" type="noConversion"/>
  </si>
  <si>
    <t>지하상가
Underground shopping arcade</t>
    <phoneticPr fontId="9" type="noConversion"/>
  </si>
  <si>
    <t>입체교차로</t>
    <phoneticPr fontId="9" type="noConversion"/>
  </si>
  <si>
    <t>복개구조물</t>
    <phoneticPr fontId="9" type="noConversion"/>
  </si>
  <si>
    <t>언더패스
Underpass</t>
    <phoneticPr fontId="9" type="noConversion"/>
  </si>
  <si>
    <t>면적
Area</t>
    <phoneticPr fontId="9" type="noConversion"/>
  </si>
  <si>
    <t>개소
Number</t>
    <phoneticPr fontId="9" type="noConversion"/>
  </si>
  <si>
    <t>연장
Length</t>
    <phoneticPr fontId="9" type="noConversion"/>
  </si>
  <si>
    <t>2010</t>
  </si>
  <si>
    <t>국가지원지방도
Govt-funded
provincial road</t>
    <phoneticPr fontId="3" type="noConversion"/>
  </si>
  <si>
    <t>개 소
Place</t>
    <phoneticPr fontId="9" type="noConversion"/>
  </si>
  <si>
    <t>연 장
Length</t>
    <phoneticPr fontId="9" type="noConversion"/>
  </si>
  <si>
    <t>살포기
Distributors</t>
    <phoneticPr fontId="9" type="noConversion"/>
  </si>
  <si>
    <t>골재살포기
Aggregate
distributors</t>
    <phoneticPr fontId="9" type="noConversion"/>
  </si>
  <si>
    <t>쇄석기
Crushers</t>
    <phoneticPr fontId="9" type="noConversion"/>
  </si>
  <si>
    <t>공기압축기
Compre
-ssors</t>
    <phoneticPr fontId="9" type="noConversion"/>
  </si>
  <si>
    <t>천공기
Boring
machine</t>
    <phoneticPr fontId="9" type="noConversion"/>
  </si>
  <si>
    <t>준설선
Dredgers</t>
    <phoneticPr fontId="9" type="noConversion"/>
  </si>
  <si>
    <t>노상안정기
Road stabilizers</t>
    <phoneticPr fontId="9" type="noConversion"/>
  </si>
  <si>
    <t>항타 및 
항발기
Rock drills</t>
    <phoneticPr fontId="9" type="noConversion"/>
  </si>
  <si>
    <t>믹서트럭
Mixer trucks</t>
    <phoneticPr fontId="9" type="noConversion"/>
  </si>
  <si>
    <t>피니셔
Finishers</t>
    <phoneticPr fontId="9" type="noConversion"/>
  </si>
  <si>
    <t>Ⅹ. 주택, 건설</t>
    <phoneticPr fontId="2" type="noConversion"/>
  </si>
  <si>
    <t>Ⅹ. Housing and Construction</t>
    <phoneticPr fontId="2" type="noConversion"/>
  </si>
  <si>
    <t>11. 개발제한구역(그린벨트)</t>
    <phoneticPr fontId="5" type="noConversion"/>
  </si>
  <si>
    <t>11. Areas of Restricted Development(Green Belts)</t>
    <phoneticPr fontId="5" type="noConversion"/>
  </si>
  <si>
    <t>연별 및 읍면별</t>
    <phoneticPr fontId="5" type="noConversion"/>
  </si>
  <si>
    <t>면적(㎢) Area</t>
    <phoneticPr fontId="5" type="noConversion"/>
  </si>
  <si>
    <t>읍면수
No. of Eup, Myeon</t>
    <phoneticPr fontId="5" type="noConversion"/>
  </si>
  <si>
    <t>가구
House- 
holds</t>
    <phoneticPr fontId="5" type="noConversion"/>
  </si>
  <si>
    <t>계
Total</t>
    <phoneticPr fontId="5" type="noConversion"/>
  </si>
  <si>
    <t>도로및상하수도 등 공공용시설
Public facilities</t>
    <phoneticPr fontId="2" type="noConversion"/>
  </si>
  <si>
    <t>농림수산업용시설
Agriculture forestry and fishing facilities</t>
    <phoneticPr fontId="10" type="noConversion"/>
  </si>
  <si>
    <t>도시민의 여가활용시설
Citizen's Leisure facilities</t>
    <phoneticPr fontId="5" type="noConversion"/>
  </si>
  <si>
    <t>남
Maie</t>
    <phoneticPr fontId="2" type="noConversion"/>
  </si>
  <si>
    <t>여
Female</t>
    <phoneticPr fontId="2" type="noConversion"/>
  </si>
  <si>
    <t>16. 도로시설물</t>
    <phoneticPr fontId="2" type="noConversion"/>
  </si>
  <si>
    <t>피니셔
Finishers</t>
    <phoneticPr fontId="9" type="noConversion"/>
  </si>
  <si>
    <t>자료 : 건설과</t>
    <phoneticPr fontId="2" type="noConversion"/>
  </si>
  <si>
    <t>자료 : 건설과</t>
    <phoneticPr fontId="9" type="noConversion"/>
  </si>
  <si>
    <t>자료 : 건설과</t>
    <phoneticPr fontId="3" type="noConversion"/>
  </si>
  <si>
    <t>Ⅹ. 주택, 건설</t>
    <phoneticPr fontId="9" type="noConversion"/>
  </si>
  <si>
    <t xml:space="preserve">Ⅹ. Housing and Construction </t>
    <phoneticPr fontId="9" type="noConversion"/>
  </si>
  <si>
    <t>주 : 국토해양부 사업승인분 포함</t>
    <phoneticPr fontId="2" type="noConversion"/>
  </si>
  <si>
    <t>2005</t>
  </si>
  <si>
    <t>2011년
2011</t>
    <phoneticPr fontId="9" type="noConversion"/>
  </si>
  <si>
    <t>2012년
2012</t>
    <phoneticPr fontId="9" type="noConversion"/>
  </si>
  <si>
    <t>2013년
2013</t>
    <phoneticPr fontId="9" type="noConversion"/>
  </si>
  <si>
    <t>2014년
2014</t>
    <phoneticPr fontId="9" type="noConversion"/>
  </si>
  <si>
    <t>2015년
2015</t>
    <phoneticPr fontId="9" type="noConversion"/>
  </si>
  <si>
    <t>'86~'00년
1986~2000</t>
    <phoneticPr fontId="9" type="noConversion"/>
  </si>
  <si>
    <t>'01~'10년
2001~2010</t>
    <phoneticPr fontId="9" type="noConversion"/>
  </si>
  <si>
    <t>자료 : 민원과</t>
    <phoneticPr fontId="2" type="noConversion"/>
  </si>
  <si>
    <t>주 : 1) 조성기준</t>
    <phoneticPr fontId="2" type="noConversion"/>
  </si>
  <si>
    <t>Year</t>
    <phoneticPr fontId="2" type="noConversion"/>
  </si>
  <si>
    <t>자료 : 건설과</t>
    <phoneticPr fontId="3" type="noConversion"/>
  </si>
  <si>
    <t>※ 『주택 재개발사업』,『기존 무허가건물 정리』,『도시환경 정비사업』은 해당자료가 없으므로 수록하지 않음</t>
    <phoneticPr fontId="3" type="noConversion"/>
  </si>
  <si>
    <t>대가야읍</t>
    <phoneticPr fontId="2" type="noConversion"/>
  </si>
  <si>
    <t>Daegaya-eup</t>
    <phoneticPr fontId="2" type="noConversion"/>
  </si>
  <si>
    <t>Deokgok-myeon</t>
    <phoneticPr fontId="2" type="noConversion"/>
  </si>
  <si>
    <t>Unsu-myeon</t>
    <phoneticPr fontId="2" type="noConversion"/>
  </si>
  <si>
    <t>Seongsan-myeon</t>
    <phoneticPr fontId="2" type="noConversion"/>
  </si>
  <si>
    <t>Dasan-myeon</t>
    <phoneticPr fontId="2" type="noConversion"/>
  </si>
  <si>
    <t>Gaejin-myeon</t>
    <phoneticPr fontId="2" type="noConversion"/>
  </si>
  <si>
    <t>Ugok-myeon</t>
    <phoneticPr fontId="2" type="noConversion"/>
  </si>
  <si>
    <t>Ssangnim-myeon</t>
    <phoneticPr fontId="2" type="noConversion"/>
  </si>
  <si>
    <t>국가하천
Nation</t>
    <phoneticPr fontId="2" type="noConversion"/>
  </si>
  <si>
    <t>지방하천
In County</t>
    <phoneticPr fontId="2" type="noConversion"/>
  </si>
  <si>
    <t>기타
Others</t>
    <phoneticPr fontId="2" type="noConversion"/>
  </si>
  <si>
    <r>
      <t>자료 :</t>
    </r>
    <r>
      <rPr>
        <sz val="9"/>
        <color indexed="8"/>
        <rFont val="돋움"/>
        <family val="3"/>
        <charset val="129"/>
      </rPr>
      <t xml:space="preserve"> 민원과</t>
    </r>
    <r>
      <rPr>
        <sz val="9"/>
        <rFont val="돋움"/>
        <family val="3"/>
        <charset val="129"/>
      </rPr>
      <t>, 2007년 자료부터 수록</t>
    </r>
    <phoneticPr fontId="9" type="noConversion"/>
  </si>
  <si>
    <t>통계청(총주택)</t>
  </si>
  <si>
    <t>개인소유주택</t>
  </si>
  <si>
    <t>2. 주택소유현황</t>
    <phoneticPr fontId="9" type="noConversion"/>
  </si>
  <si>
    <t>통계청(동일시군구~타시도거주자)</t>
    <phoneticPr fontId="13" type="noConversion"/>
  </si>
  <si>
    <t>Year, Type &amp;
Si, Gun</t>
    <phoneticPr fontId="8" type="noConversion"/>
  </si>
  <si>
    <t>3. 건축연도별 주택</t>
    <phoneticPr fontId="9" type="noConversion"/>
  </si>
  <si>
    <t>3. Housing Units by Year of Construction</t>
    <phoneticPr fontId="9" type="noConversion"/>
  </si>
  <si>
    <t>단위 : 필지, 천㎡</t>
    <phoneticPr fontId="9" type="noConversion"/>
  </si>
  <si>
    <t>필 지
Cases</t>
    <phoneticPr fontId="9" type="noConversion"/>
  </si>
  <si>
    <t>주 : 2018년 부터 단위수정, 세부항목 수정</t>
    <phoneticPr fontId="9" type="noConversion"/>
  </si>
  <si>
    <t>굴착기
Excavators</t>
    <phoneticPr fontId="9" type="noConversion"/>
  </si>
  <si>
    <t>뱃칭플랜트
Batching plant</t>
    <phoneticPr fontId="9" type="noConversion"/>
  </si>
  <si>
    <t>자갈채취기
Gravel collectors</t>
    <phoneticPr fontId="9" type="noConversion"/>
  </si>
  <si>
    <t>타워크레인
/기 타
Others</t>
    <phoneticPr fontId="2" type="noConversion"/>
  </si>
  <si>
    <t>-</t>
    <phoneticPr fontId="2" type="noConversion"/>
  </si>
  <si>
    <t>참고사항 : 국토교통부 새로운 산정방식 적용, 다가구 단독주택 산정방식이 변경(동→호), 2005년부터~게재</t>
    <phoneticPr fontId="9" type="noConversion"/>
  </si>
  <si>
    <t>방재지구
Disaster prevention district</t>
    <phoneticPr fontId="12" type="noConversion"/>
  </si>
  <si>
    <t>주거
Residence</t>
    <phoneticPr fontId="13" type="noConversion"/>
  </si>
  <si>
    <t>산업유통
Industry and distribution</t>
    <phoneticPr fontId="13" type="noConversion"/>
  </si>
  <si>
    <t>연 별
Year</t>
    <phoneticPr fontId="9" type="noConversion"/>
  </si>
  <si>
    <t>Unit : households, dwelling</t>
    <phoneticPr fontId="9" type="noConversion"/>
  </si>
  <si>
    <t>1. Housing Type and Housing Supply Ratio</t>
    <phoneticPr fontId="9" type="noConversion"/>
  </si>
  <si>
    <t>일반가구수
No.of general
households
(A)</t>
    <phoneticPr fontId="9" type="noConversion"/>
  </si>
  <si>
    <t>단독주택
Detached
housing</t>
    <phoneticPr fontId="9" type="noConversion"/>
  </si>
  <si>
    <t>연립주택
Town housing</t>
    <phoneticPr fontId="9" type="noConversion"/>
  </si>
  <si>
    <t>다세대주택
Multi-unit housing</t>
    <phoneticPr fontId="9" type="noConversion"/>
  </si>
  <si>
    <t>비거주용
건물내 주택
Housing in non-residential buildings</t>
    <phoneticPr fontId="2" type="noConversion"/>
  </si>
  <si>
    <r>
      <t>총 주택수</t>
    </r>
    <r>
      <rPr>
        <vertAlign val="superscript"/>
        <sz val="9"/>
        <rFont val="돋움"/>
        <family val="3"/>
        <charset val="129"/>
      </rPr>
      <t xml:space="preserve">1)
</t>
    </r>
    <r>
      <rPr>
        <sz val="9"/>
        <rFont val="돋움"/>
        <family val="3"/>
        <charset val="129"/>
      </rPr>
      <t>Total number of housing</t>
    </r>
    <phoneticPr fontId="8" type="noConversion"/>
  </si>
  <si>
    <r>
      <t>개인소유 주택수</t>
    </r>
    <r>
      <rPr>
        <vertAlign val="superscript"/>
        <sz val="9"/>
        <rFont val="돋움"/>
        <family val="3"/>
        <charset val="129"/>
      </rPr>
      <t xml:space="preserve">2)
</t>
    </r>
    <r>
      <rPr>
        <sz val="9"/>
        <rFont val="돋움"/>
        <family val="3"/>
        <charset val="129"/>
      </rPr>
      <t>Housing Units Owned by Residents</t>
    </r>
    <phoneticPr fontId="2" type="noConversion"/>
  </si>
  <si>
    <t>동일시군구
 거주자
소유주택
Local Housing Units Owned by Residents</t>
    <phoneticPr fontId="2" type="noConversion"/>
  </si>
  <si>
    <t>타시도 거주자 
소유주택
Local Housing Units Owned by Non-residents</t>
    <phoneticPr fontId="13" type="noConversion"/>
  </si>
  <si>
    <r>
      <t>총가구
(일반가구)</t>
    </r>
    <r>
      <rPr>
        <vertAlign val="superscript"/>
        <sz val="9"/>
        <rFont val="돋움"/>
        <family val="3"/>
        <charset val="129"/>
      </rPr>
      <t>3)</t>
    </r>
    <r>
      <rPr>
        <sz val="9"/>
        <rFont val="돋움"/>
        <family val="3"/>
        <charset val="129"/>
      </rPr>
      <t>(A)
Total General Households</t>
    </r>
    <phoneticPr fontId="13" type="noConversion"/>
  </si>
  <si>
    <t>주택소유가구(B)
Households with Housing Ownership</t>
    <phoneticPr fontId="13" type="noConversion"/>
  </si>
  <si>
    <r>
      <t>가구주택
소유율(%)</t>
    </r>
    <r>
      <rPr>
        <vertAlign val="superscript"/>
        <sz val="9"/>
        <rFont val="돋움"/>
        <family val="3"/>
        <charset val="129"/>
      </rPr>
      <t xml:space="preserve">4)
</t>
    </r>
    <r>
      <rPr>
        <sz val="9"/>
        <rFont val="돋움"/>
        <family val="3"/>
        <charset val="129"/>
      </rPr>
      <t>(B/A)
Ratio of Households with Housing Ownership</t>
    </r>
    <phoneticPr fontId="13" type="noConversion"/>
  </si>
  <si>
    <t>단위 : 호, %</t>
    <phoneticPr fontId="8" type="noConversion"/>
  </si>
  <si>
    <t>Unit : dwelling, %</t>
    <phoneticPr fontId="2" type="noConversion"/>
  </si>
  <si>
    <t>Unit : dwelling</t>
    <phoneticPr fontId="9" type="noConversion"/>
  </si>
  <si>
    <t>4. 연면적별 주택</t>
    <phoneticPr fontId="2" type="noConversion"/>
  </si>
  <si>
    <t>4. Housing Units by Floor Space</t>
    <phoneticPr fontId="9" type="noConversion"/>
  </si>
  <si>
    <t>합 계
Total</t>
    <phoneticPr fontId="8" type="noConversion"/>
  </si>
  <si>
    <t>비주거용건물내
Housing in non-residential buildings</t>
    <phoneticPr fontId="8" type="noConversion"/>
  </si>
  <si>
    <t>다세대주택
Multi-unit housing</t>
    <phoneticPr fontId="8" type="noConversion"/>
  </si>
  <si>
    <t>연립주택
Town housing</t>
    <phoneticPr fontId="8" type="noConversion"/>
  </si>
  <si>
    <t>단독주택
Detached housing</t>
    <phoneticPr fontId="8" type="noConversion"/>
  </si>
  <si>
    <t>Unit : number of buildings, ㎡</t>
    <phoneticPr fontId="2" type="noConversion"/>
  </si>
  <si>
    <t>Unit : lot, thousand㎡</t>
    <phoneticPr fontId="9" type="noConversion"/>
  </si>
  <si>
    <t>불 허 가 내 용  Permits not granted</t>
    <phoneticPr fontId="9" type="noConversion"/>
  </si>
  <si>
    <t>Unit : lot, thousand ㎡</t>
    <phoneticPr fontId="9" type="noConversion"/>
  </si>
  <si>
    <t>필지수
Lot</t>
    <phoneticPr fontId="9" type="noConversion"/>
  </si>
  <si>
    <t>주거지역 
Residential</t>
    <phoneticPr fontId="9" type="noConversion"/>
  </si>
  <si>
    <t>상업지역
 Commercial</t>
    <phoneticPr fontId="9" type="noConversion"/>
  </si>
  <si>
    <t>공업지역
Industrial</t>
    <phoneticPr fontId="9" type="noConversion"/>
  </si>
  <si>
    <t>녹지지역
Green</t>
    <phoneticPr fontId="9" type="noConversion"/>
  </si>
  <si>
    <t>용도지역별 By use zone</t>
    <phoneticPr fontId="2" type="noConversion"/>
  </si>
  <si>
    <t>도시계획구역내 Within urban planing areas</t>
    <phoneticPr fontId="9" type="noConversion"/>
  </si>
  <si>
    <t>개발제한구역Development restriction</t>
    <phoneticPr fontId="9" type="noConversion"/>
  </si>
  <si>
    <t>용도미지정구역
Use unspecified</t>
    <phoneticPr fontId="9" type="noConversion"/>
  </si>
  <si>
    <t>관리지역
 Management</t>
    <phoneticPr fontId="9" type="noConversion"/>
  </si>
  <si>
    <t>농림지역
Agricultural</t>
    <phoneticPr fontId="2" type="noConversion"/>
  </si>
  <si>
    <t>자연환경보전지역
Natural
Environment Preservation</t>
    <phoneticPr fontId="2" type="noConversion"/>
  </si>
  <si>
    <t>도시계획구역 외 Outside urban planing areas</t>
    <phoneticPr fontId="9" type="noConversion"/>
  </si>
  <si>
    <t>단위 : 명, %, 천 ㎡</t>
    <phoneticPr fontId="5" type="noConversion"/>
  </si>
  <si>
    <t>Unit : lot, thousand ㎡</t>
    <phoneticPr fontId="5" type="noConversion"/>
  </si>
  <si>
    <t>비도시지역인구
Non-urban</t>
    <rPh sb="0" eb="7">
      <t>1)</t>
    </rPh>
    <phoneticPr fontId="5" type="noConversion"/>
  </si>
  <si>
    <t>주거지역 Residential</t>
    <phoneticPr fontId="5" type="noConversion"/>
  </si>
  <si>
    <t>전용주거지역
Exclusive Residential</t>
    <phoneticPr fontId="2" type="noConversion"/>
  </si>
  <si>
    <t>제1종전용
Class 1</t>
    <phoneticPr fontId="10" type="noConversion"/>
  </si>
  <si>
    <t>제2종전용
Class 2</t>
    <phoneticPr fontId="10" type="noConversion"/>
  </si>
  <si>
    <t>제1종일반
Class 1</t>
    <phoneticPr fontId="10" type="noConversion"/>
  </si>
  <si>
    <t>제2종일반
Class 2</t>
    <phoneticPr fontId="10" type="noConversion"/>
  </si>
  <si>
    <t>제3종일반
Class 3</t>
    <phoneticPr fontId="10" type="noConversion"/>
  </si>
  <si>
    <t>준주거지역
Semi-residential</t>
    <phoneticPr fontId="10" type="noConversion"/>
  </si>
  <si>
    <t>9. Land by Use Zone</t>
    <phoneticPr fontId="2" type="noConversion"/>
  </si>
  <si>
    <t>농림지역
Agricultural</t>
    <phoneticPr fontId="5" type="noConversion"/>
  </si>
  <si>
    <t>계획관리지역
Plan
management Area</t>
    <phoneticPr fontId="5" type="noConversion"/>
  </si>
  <si>
    <t>생산관리지역
Production management Area</t>
    <phoneticPr fontId="5" type="noConversion"/>
  </si>
  <si>
    <t>보전관리지역
Conservation management</t>
    <phoneticPr fontId="5" type="noConversion"/>
  </si>
  <si>
    <t>자연환경보전지역(B)
Natural environment Preservation</t>
    <phoneticPr fontId="5" type="noConversion"/>
  </si>
  <si>
    <t>지정비율(B/A)*100
Designation rate</t>
    <phoneticPr fontId="5" type="noConversion"/>
  </si>
  <si>
    <t>준공업
Semi-industrial</t>
    <phoneticPr fontId="2" type="noConversion"/>
  </si>
  <si>
    <t>녹지지역 Green</t>
    <phoneticPr fontId="5" type="noConversion"/>
  </si>
  <si>
    <t>미지정
Use unspecified</t>
    <phoneticPr fontId="2" type="noConversion"/>
  </si>
  <si>
    <t>경관지구
Landscape district</t>
    <phoneticPr fontId="12" type="noConversion"/>
  </si>
  <si>
    <t>복합용도지구
Combined purpose district</t>
    <phoneticPr fontId="13" type="noConversion"/>
  </si>
  <si>
    <t>관광휴양
Tourism and recreation</t>
    <phoneticPr fontId="13" type="noConversion"/>
  </si>
  <si>
    <t>복합
Combined</t>
    <phoneticPr fontId="13" type="noConversion"/>
  </si>
  <si>
    <t>자연
Natural</t>
    <phoneticPr fontId="13" type="noConversion"/>
  </si>
  <si>
    <t>시가지
Built-up</t>
    <phoneticPr fontId="13" type="noConversion"/>
  </si>
  <si>
    <t>특화
Specialized</t>
    <phoneticPr fontId="13" type="noConversion"/>
  </si>
  <si>
    <t>중요시설물
Major facilities</t>
  </si>
  <si>
    <t>연별 및
시군별</t>
    <phoneticPr fontId="13" type="noConversion"/>
  </si>
  <si>
    <t>고도지구
Height limit district</t>
    <phoneticPr fontId="13" type="noConversion"/>
  </si>
  <si>
    <t>방화지구
Fire prevention district</t>
    <phoneticPr fontId="12" type="noConversion"/>
  </si>
  <si>
    <t>보호지구
Protection district</t>
    <phoneticPr fontId="13" type="noConversion"/>
  </si>
  <si>
    <t>취락지구
Settlement district</t>
    <phoneticPr fontId="13" type="noConversion"/>
  </si>
  <si>
    <t>특정용도제한지구
Limited use district</t>
    <phoneticPr fontId="13" type="noConversion"/>
  </si>
  <si>
    <t>소계
Subtotal</t>
    <phoneticPr fontId="13" type="noConversion"/>
  </si>
  <si>
    <t>역사문화환경
Historic, cultural and enviromental</t>
    <phoneticPr fontId="13" type="noConversion"/>
  </si>
  <si>
    <t>생태계
Eco system</t>
    <phoneticPr fontId="13" type="noConversion"/>
  </si>
  <si>
    <t>집단
Collective</t>
    <phoneticPr fontId="13" type="noConversion"/>
  </si>
  <si>
    <t>특정
Specific</t>
    <phoneticPr fontId="13" type="noConversion"/>
  </si>
  <si>
    <t>개소
Number</t>
    <phoneticPr fontId="13" type="noConversion"/>
  </si>
  <si>
    <t>면적
Area</t>
    <phoneticPr fontId="13" type="noConversion"/>
  </si>
  <si>
    <t>Source : Division of Urban Planning</t>
    <phoneticPr fontId="13" type="noConversion"/>
  </si>
  <si>
    <t>주 : 2018년부터 국토의 계획 및 이용에 관한 법률 제37조, 시행령 31조에 따라 용도지구 관리항목 변경</t>
    <phoneticPr fontId="13" type="noConversion"/>
  </si>
  <si>
    <t>Ⅹ. Housing and Construction</t>
    <phoneticPr fontId="13" type="noConversion"/>
  </si>
  <si>
    <t>주 : 2020년부터 '개소' 항목 추가</t>
    <phoneticPr fontId="2" type="noConversion"/>
  </si>
  <si>
    <t>단위 : 개소, ㎢</t>
    <phoneticPr fontId="13" type="noConversion"/>
  </si>
  <si>
    <t>Unit : number, ㎢</t>
    <phoneticPr fontId="13" type="noConversion"/>
  </si>
  <si>
    <t>대가야읍</t>
  </si>
  <si>
    <t>Year &amp; Eup, Myeon</t>
    <phoneticPr fontId="13" type="noConversion"/>
  </si>
  <si>
    <t>Unit : each, household, Person</t>
    <phoneticPr fontId="2" type="noConversion"/>
  </si>
  <si>
    <t>시·군립공원
City·County</t>
    <phoneticPr fontId="9" type="noConversion"/>
  </si>
  <si>
    <t>국가도시공원
National Urban</t>
    <phoneticPr fontId="9" type="noConversion"/>
  </si>
  <si>
    <t>소공원
Small</t>
    <phoneticPr fontId="9" type="noConversion"/>
  </si>
  <si>
    <t>역사공원
Historic</t>
    <phoneticPr fontId="9" type="noConversion"/>
  </si>
  <si>
    <t>묘지공원
Graveyard</t>
    <phoneticPr fontId="9" type="noConversion"/>
  </si>
  <si>
    <t>도시자연공원구역
Natural
park area</t>
    <phoneticPr fontId="9" type="noConversion"/>
  </si>
  <si>
    <t>도시공원 Urban parks</t>
    <phoneticPr fontId="3" type="noConversion"/>
  </si>
  <si>
    <t>생활권공원
Parks in residential area</t>
    <phoneticPr fontId="3" type="noConversion"/>
  </si>
  <si>
    <t>주제공원
Theme park</t>
    <phoneticPr fontId="3" type="noConversion"/>
  </si>
  <si>
    <t>15-1. Roads by Size</t>
    <phoneticPr fontId="9" type="noConversion"/>
  </si>
  <si>
    <t xml:space="preserve"> 합 계 
Total</t>
    <phoneticPr fontId="9" type="noConversion"/>
  </si>
  <si>
    <t>고속국도
Expressway</t>
    <phoneticPr fontId="9" type="noConversion"/>
  </si>
  <si>
    <t>일반국도
Highway</t>
    <phoneticPr fontId="9" type="noConversion"/>
  </si>
  <si>
    <t xml:space="preserve"> 시군구도
 Si/Gun/Gu road</t>
    <phoneticPr fontId="9" type="noConversion"/>
  </si>
  <si>
    <t xml:space="preserve"> 지방도
 Provincial road </t>
    <phoneticPr fontId="9" type="noConversion"/>
  </si>
  <si>
    <t xml:space="preserve"> 특별·광역시도
 Special/metropolitan
city road</t>
    <phoneticPr fontId="9" type="noConversion"/>
  </si>
  <si>
    <t>18. Construction Machinery and Equipment</t>
    <phoneticPr fontId="9" type="noConversion"/>
  </si>
  <si>
    <t>Unit : number</t>
    <phoneticPr fontId="2" type="noConversion"/>
  </si>
  <si>
    <t>믹싱플랜트
Mixing plants</t>
    <phoneticPr fontId="9" type="noConversion"/>
  </si>
  <si>
    <t>연별 및 시군별
Years &amp; City·Country</t>
    <phoneticPr fontId="9" type="noConversion"/>
  </si>
  <si>
    <t>합계 Total</t>
    <phoneticPr fontId="9" type="noConversion"/>
  </si>
  <si>
    <t>고속도로
Natioinal Expressway</t>
    <phoneticPr fontId="9" type="noConversion"/>
  </si>
  <si>
    <t>일반국도 National Highway</t>
    <phoneticPr fontId="9" type="noConversion"/>
  </si>
  <si>
    <t>지방도 Provincial road</t>
    <phoneticPr fontId="9" type="noConversion"/>
  </si>
  <si>
    <t>개통연장
Opening</t>
    <phoneticPr fontId="9" type="noConversion"/>
  </si>
  <si>
    <t>미개통
Unopened</t>
    <phoneticPr fontId="9" type="noConversion"/>
  </si>
  <si>
    <t>포장
Pavment</t>
    <phoneticPr fontId="9" type="noConversion"/>
  </si>
  <si>
    <t>포장률
Pavment Ratio</t>
    <phoneticPr fontId="9" type="noConversion"/>
  </si>
  <si>
    <t>Source : Division of Roads and Railroads</t>
    <phoneticPr fontId="9" type="noConversion"/>
  </si>
  <si>
    <t>주 : 시군 도시계획상의 미개통 도로는 미포함</t>
    <phoneticPr fontId="9" type="noConversion"/>
  </si>
  <si>
    <t>15. 도로</t>
    <phoneticPr fontId="9" type="noConversion"/>
  </si>
  <si>
    <t>※ 미포장 : 규격미달구간 포함</t>
    <phoneticPr fontId="2" type="noConversion"/>
  </si>
  <si>
    <t>개발진흥지구 Development promotion district</t>
    <phoneticPr fontId="13" type="noConversion"/>
  </si>
  <si>
    <t>아파트
Apartment</t>
    <phoneticPr fontId="8" type="noConversion"/>
  </si>
  <si>
    <t>연 별</t>
    <phoneticPr fontId="12" type="noConversion"/>
  </si>
  <si>
    <t>12. Parks</t>
    <phoneticPr fontId="3" type="noConversion"/>
  </si>
  <si>
    <t>주 : 2018년 항목 수정 및 항목 추가</t>
    <phoneticPr fontId="2" type="noConversion"/>
  </si>
  <si>
    <t>연별,
시군별</t>
    <phoneticPr fontId="8" type="noConversion"/>
  </si>
  <si>
    <t>합 계
Total</t>
    <phoneticPr fontId="2" type="noConversion"/>
  </si>
  <si>
    <t>합 계
Total</t>
    <phoneticPr fontId="8" type="noConversion"/>
  </si>
  <si>
    <t>1985년 이전
~1985</t>
    <phoneticPr fontId="9" type="noConversion"/>
  </si>
  <si>
    <t>합 계 
Total</t>
    <phoneticPr fontId="9" type="noConversion"/>
  </si>
  <si>
    <t>허 가 
Permit</t>
    <phoneticPr fontId="9" type="noConversion"/>
  </si>
  <si>
    <t>단위 : 개, 가구수, 명</t>
    <phoneticPr fontId="2" type="noConversion"/>
  </si>
  <si>
    <t>토사채취(㎥)
Collection of
 gravels and sand</t>
    <phoneticPr fontId="9" type="noConversion"/>
  </si>
  <si>
    <t xml:space="preserve"> collection of use fees</t>
    <phoneticPr fontId="2" type="noConversion"/>
  </si>
  <si>
    <t>연 별 
Year</t>
    <phoneticPr fontId="9" type="noConversion"/>
  </si>
  <si>
    <t>합 계
Total</t>
    <phoneticPr fontId="9" type="noConversion"/>
  </si>
  <si>
    <t>동일시도내 
타시군구
 거주자
소유주택
Local Housing Units Owned by Residents of Neighboring regions (si, gun, gu)</t>
    <phoneticPr fontId="13" type="noConversion"/>
  </si>
  <si>
    <t>2. Housing Ownership Status</t>
    <phoneticPr fontId="2" type="noConversion"/>
  </si>
  <si>
    <r>
      <t>6. 아파트 건립</t>
    </r>
    <r>
      <rPr>
        <b/>
        <vertAlign val="superscript"/>
        <sz val="17"/>
        <rFont val="돋움"/>
        <family val="3"/>
        <charset val="129"/>
      </rPr>
      <t>1)</t>
    </r>
    <phoneticPr fontId="9" type="noConversion"/>
  </si>
  <si>
    <r>
      <t>6. Construction of Apartment</t>
    </r>
    <r>
      <rPr>
        <b/>
        <vertAlign val="superscript"/>
        <sz val="17"/>
        <rFont val="돋움"/>
        <family val="3"/>
        <charset val="129"/>
      </rPr>
      <t>1)</t>
    </r>
    <phoneticPr fontId="9" type="noConversion"/>
  </si>
  <si>
    <t>8. Land Transactions</t>
    <phoneticPr fontId="2" type="noConversion"/>
  </si>
  <si>
    <t>10. 용도지구</t>
    <phoneticPr fontId="13" type="noConversion"/>
  </si>
  <si>
    <t>10. Land by Use District</t>
    <phoneticPr fontId="13" type="noConversion"/>
  </si>
  <si>
    <t>X</t>
  </si>
  <si>
    <t>Detached dwelling</t>
  </si>
  <si>
    <t>Apartment</t>
  </si>
  <si>
    <t>Row house</t>
  </si>
  <si>
    <t>Apartment units in a private house</t>
  </si>
  <si>
    <t>Dwelling units in a building not intended for human habitation</t>
  </si>
  <si>
    <t>자료 : 도시과</t>
    <phoneticPr fontId="5" type="noConversion"/>
  </si>
  <si>
    <t>자료 : 도시과</t>
    <phoneticPr fontId="13" type="noConversion"/>
  </si>
  <si>
    <t>자료 : 도시과, 2014년 부터 남여 구분으로 양식변경</t>
    <phoneticPr fontId="2" type="noConversion"/>
  </si>
  <si>
    <t>-</t>
    <phoneticPr fontId="3" type="noConversion"/>
  </si>
  <si>
    <t>-</t>
    <phoneticPr fontId="9" type="noConversion"/>
  </si>
  <si>
    <t>16. Road Facilities</t>
  </si>
  <si>
    <t>7. Permission for Land Transaction</t>
    <phoneticPr fontId="9" type="noConversion"/>
  </si>
  <si>
    <t>도시지역 외</t>
    <phoneticPr fontId="2" type="noConversion"/>
  </si>
  <si>
    <r>
      <t>자료 :</t>
    </r>
    <r>
      <rPr>
        <sz val="9"/>
        <color indexed="10"/>
        <rFont val="돋움"/>
        <family val="3"/>
        <charset val="129"/>
      </rPr>
      <t xml:space="preserve"> </t>
    </r>
    <r>
      <rPr>
        <sz val="9"/>
        <color indexed="8"/>
        <rFont val="돋움"/>
        <family val="3"/>
        <charset val="129"/>
      </rPr>
      <t>건축과</t>
    </r>
    <phoneticPr fontId="2" type="noConversion"/>
  </si>
  <si>
    <r>
      <t>자료 :</t>
    </r>
    <r>
      <rPr>
        <sz val="9"/>
        <color indexed="8"/>
        <rFont val="돋움"/>
        <family val="3"/>
        <charset val="129"/>
      </rPr>
      <t xml:space="preserve"> 건축과</t>
    </r>
    <phoneticPr fontId="2" type="noConversion"/>
  </si>
  <si>
    <r>
      <t xml:space="preserve">자료 : </t>
    </r>
    <r>
      <rPr>
        <sz val="9"/>
        <color indexed="8"/>
        <rFont val="돋움"/>
        <family val="3"/>
        <charset val="129"/>
      </rPr>
      <t>건축과</t>
    </r>
    <phoneticPr fontId="2" type="noConversion"/>
  </si>
  <si>
    <t>자료 : 건축과</t>
    <phoneticPr fontId="8" type="noConversion"/>
  </si>
  <si>
    <t>.</t>
    <phoneticPr fontId="2" type="noConversion"/>
  </si>
  <si>
    <t>5. 건축허가</t>
    <phoneticPr fontId="12" type="noConversion"/>
  </si>
  <si>
    <t>5. Construction Permission</t>
    <phoneticPr fontId="12" type="noConversion"/>
  </si>
  <si>
    <t>도 로(폭원별) Roads(by Size)</t>
    <phoneticPr fontId="9" type="noConversion"/>
  </si>
  <si>
    <t>광 로
(40m 이상)
Avenues</t>
    <phoneticPr fontId="9" type="noConversion"/>
  </si>
  <si>
    <t>대 로
(25~40m미만)
Streets</t>
    <phoneticPr fontId="9" type="noConversion"/>
  </si>
  <si>
    <t>중 로
(12~25m미만)
Roads</t>
    <phoneticPr fontId="9" type="noConversion"/>
  </si>
  <si>
    <t>소 로
(12m 미만)
Paths</t>
    <phoneticPr fontId="9" type="noConversion"/>
  </si>
  <si>
    <t>-</t>
  </si>
  <si>
    <t>X</t>
    <phoneticPr fontId="2" type="noConversion"/>
  </si>
  <si>
    <t>Source : Statistics Korea, 『Population and Housing Census Report</t>
  </si>
  <si>
    <t>자료 : 통계청, 『인구주택총조사』2010년 부터 양식변경(1979년부터 2010년까지)</t>
  </si>
  <si>
    <t>자료 : 통계청,『인구주택총조사』2010년부터 면적 건평별을 ㎡로 변경</t>
  </si>
  <si>
    <t>주택수  Number of housing by type</t>
  </si>
  <si>
    <t xml:space="preserve">     단, 집단가구(6인이상 비혈연가구, 기숙사, 사회시설 등) 및 외국인 가구는 제외</t>
  </si>
  <si>
    <t xml:space="preserve">        2014년부터 양식변경 비거주용 건물내주택 항목 삭제 → 2020년부터 재기재</t>
  </si>
  <si>
    <t xml:space="preserve">주: 2인 이상이 공동으로 소유한 주택의 경우 거주 지역별로 소유자의 지분을 합산하여 지분이 가장 높은 지역을 소유 지역으로 할당
   1) 총주택: 단독주택, 아파트, 연립주택, 다세대주택, 비거주용건물내 주택
   2) 개인소유 주택수는 각 시도에 거주하는 주택 소유자가 전국에 소유하고 있는 모든 주택에 대한 지분을 합산하여 산출한 가상의 주택 수로 주택 소재지 기준 주택수와 다름
   3) 일반가구 : 가족으로 구성된 가구, 1인가구, 가족과 5인 이하의 남남으로 구성된 가구, 남남으로만 구성된 5인 이하 가구
    ※ 한국인과 외국인이 함께 사는 5인 이하 가구는 일반가구에 포함
   4) 가구 주택소유율 : 전체 일반가구 중 주택을 소유한 가구의 비율(B/A) </t>
  </si>
  <si>
    <t>합 계
Total</t>
  </si>
  <si>
    <t>대  지
Building site</t>
  </si>
  <si>
    <t>도시지역 Urban Area</t>
  </si>
  <si>
    <t>Year &amp; 
Eup, Myeon</t>
  </si>
  <si>
    <t xml:space="preserve">      상  업 지  역 Commercial</t>
  </si>
  <si>
    <t>공업지역 Industrial</t>
  </si>
  <si>
    <t>일반주거지역 General residential</t>
  </si>
  <si>
    <t>중 심
Central</t>
  </si>
  <si>
    <t>일 반
General</t>
  </si>
  <si>
    <t>근 린
Neighboring</t>
  </si>
  <si>
    <t>유 통
Distribution</t>
  </si>
  <si>
    <t>전 용
Exclusive</t>
  </si>
  <si>
    <t>보 전
Conser-vation</t>
  </si>
  <si>
    <t>생 산
Production</t>
  </si>
  <si>
    <t>자 연
Natural</t>
  </si>
  <si>
    <t>주 : 1) 도시지역인구는 읍 인구, 비도시지역인구는 면 인구</t>
  </si>
  <si>
    <t>인구   Population</t>
  </si>
  <si>
    <t xml:space="preserve">         </t>
  </si>
  <si>
    <t>주 : 1) 잡종지 포함   2) 무허가건물 포함</t>
  </si>
  <si>
    <t>12. 공 원</t>
    <phoneticPr fontId="9" type="noConversion"/>
  </si>
  <si>
    <t xml:space="preserve"> 국립공원
 National</t>
  </si>
  <si>
    <t>자료 : 도시과, 2016년부터 국가도시공원 추가</t>
  </si>
  <si>
    <t>13. 하 천</t>
  </si>
  <si>
    <t xml:space="preserve">면 적
 Area </t>
  </si>
  <si>
    <t>부 과</t>
  </si>
  <si>
    <t>시군도 City·Country's road</t>
  </si>
  <si>
    <t>광 장
(개소)
Squares
(Number)</t>
  </si>
  <si>
    <t>자료 : 건설과, 2008년 자료부터 수록</t>
  </si>
  <si>
    <t>자료 : 건설과, 농업기술센터</t>
  </si>
  <si>
    <t xml:space="preserve">17. 교 량 </t>
  </si>
  <si>
    <t>롤 러
Rollers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</si>
</sst>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8">
    <numFmt numFmtId="41" formatCode="_-* #,##0_-;\-* #,##0_-;_-* &quot;-&quot;_-;_-@_-"/>
    <numFmt numFmtId="43" formatCode="_-* #,##0.00_-;\-* #,##0.00_-;_-* &quot;-&quot;??_-;_-@_-"/>
    <numFmt numFmtId="176" formatCode="_ * #,##0_ ;_ * \-#,##0_ ;_ * &quot;-&quot;_ ;_ @_ "/>
    <numFmt numFmtId="177" formatCode="_-* #,##0.0_-;\-* #,##0.0_-;_-* &quot;-&quot;_-;_-@_-"/>
    <numFmt numFmtId="178" formatCode="#,##0_);[Red]\(#,##0\)"/>
    <numFmt numFmtId="179" formatCode="_-* #,##0.00_-;\-* #,##0.00_-;_-* &quot;-&quot;_-;_-@_-"/>
    <numFmt numFmtId="180" formatCode="#,##0.0_);[Red]\(#,##0.0\)"/>
    <numFmt numFmtId="181" formatCode="#,##0.00_);[Red]\(#,##0.00\)"/>
    <numFmt numFmtId="182" formatCode="#,##0.000_);[Red]\(#,##0.000\)"/>
    <numFmt numFmtId="183" formatCode="_-* #,##0.0_-;\-* #,##0.0_-;_-* &quot;-&quot;?_-;_-@_-"/>
    <numFmt numFmtId="184" formatCode="0.00_);[Red]\(0.00\)"/>
    <numFmt numFmtId="185" formatCode="0.00_ "/>
    <numFmt numFmtId="186" formatCode="_-* #,##0.0_-;\-* #,##0.0_-;_-* &quot;-&quot;???_-;_-@_-"/>
    <numFmt numFmtId="187" formatCode="_-* #,##0_-;\-* #,##0_-;_-* &quot;-&quot;???_-;_-@_-"/>
    <numFmt numFmtId="188" formatCode="0.0_ "/>
    <numFmt numFmtId="189" formatCode="_ &quot;₩&quot;* #,##0_ ;_ &quot;₩&quot;* \-#,##0_ ;_ &quot;₩&quot;* &quot;-&quot;_ ;_ @_ "/>
    <numFmt numFmtId="190" formatCode="_ &quot;₩&quot;* #,##0.00_ ;_ &quot;₩&quot;* \-#,##0.00_ ;_ &quot;₩&quot;* &quot;-&quot;??_ ;_ @_ "/>
    <numFmt numFmtId="191" formatCode="_ * #,##0.00_ ;_ * \-#,##0.00_ ;_ * &quot;-&quot;??_ ;_ @_ "/>
    <numFmt numFmtId="192" formatCode="&quot;₩&quot;#,##0;&quot;₩&quot;&quot;₩&quot;\-#,##0"/>
    <numFmt numFmtId="193" formatCode="_ * #,##0.00_ ;_ * \-#,##0.00_ ;_ * &quot;-&quot;_ ;_ @_ "/>
    <numFmt numFmtId="194" formatCode="&quot;₩&quot;#,##0.00;&quot;₩&quot;\-#,##0.00"/>
    <numFmt numFmtId="195" formatCode="_-[$€-2]* #,##0.00_-;\-[$€-2]* #,##0.00_-;_-[$€-2]* &quot;-&quot;??_-"/>
    <numFmt numFmtId="196" formatCode="&quot;₩&quot;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7" formatCode="&quot;₩&quot;#,##0;[Red]&quot;₩&quot;&quot;₩&quot;\-#,##0"/>
    <numFmt numFmtId="198" formatCode="&quot;₩&quot;#,##0.0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99" formatCode="&quot;₩&quot;#,##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200" formatCode="_ * #,##0.00_ ;_ 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* &quot;-&quot;??_ ;_ @_ "/>
    <numFmt numFmtId="201" formatCode="&quot;₩&quot;#,##0.0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202" formatCode="&quot;₩&quot;#,##0.00;[Red]&quot;₩&quot;\-#,##0.00"/>
    <numFmt numFmtId="203" formatCode="&quot;$&quot;#,##0_);[Red]\(&quot;$&quot;#,##0\)"/>
    <numFmt numFmtId="204" formatCode="&quot;₩&quot;#,##0;[Red]&quot;₩&quot;\-#,##0"/>
    <numFmt numFmtId="205" formatCode="&quot;$&quot;#,##0.00_);[Red]\(&quot;$&quot;#,##0.00\)"/>
    <numFmt numFmtId="206" formatCode="#,##0;[Red]&quot;-&quot;#,##0"/>
    <numFmt numFmtId="207" formatCode="#,##0.00;[Red]&quot;-&quot;#,##0.00"/>
    <numFmt numFmtId="208" formatCode="#,##0.0_ "/>
    <numFmt numFmtId="209" formatCode="&quot;R$&quot;#,##0_);[Red]\(&quot;R$&quot;#,##0\)"/>
    <numFmt numFmtId="210" formatCode="#,##0.0"/>
    <numFmt numFmtId="211" formatCode="#,##0.00_ "/>
  </numFmts>
  <fonts count="92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color indexed="12"/>
      <name val="돋움체"/>
      <family val="3"/>
      <charset val="129"/>
    </font>
    <font>
      <u/>
      <sz val="11"/>
      <color indexed="12"/>
      <name val="돋움"/>
      <family val="3"/>
      <charset val="129"/>
    </font>
    <font>
      <sz val="9"/>
      <name val="돋움"/>
      <family val="3"/>
      <charset val="129"/>
    </font>
    <font>
      <sz val="16"/>
      <name val="돋움"/>
      <family val="3"/>
      <charset val="129"/>
    </font>
    <font>
      <sz val="12"/>
      <name val="바탕체"/>
      <family val="1"/>
      <charset val="129"/>
    </font>
    <font>
      <sz val="9"/>
      <name val="굴림체"/>
      <family val="3"/>
      <charset val="129"/>
    </font>
    <font>
      <sz val="8"/>
      <name val="바탕"/>
      <family val="1"/>
      <charset val="129"/>
    </font>
    <font>
      <b/>
      <sz val="15"/>
      <name val="굴림"/>
      <family val="3"/>
      <charset val="129"/>
    </font>
    <font>
      <b/>
      <sz val="9"/>
      <name val="돋움"/>
      <family val="3"/>
      <charset val="129"/>
    </font>
    <font>
      <b/>
      <sz val="10"/>
      <name val="돋움"/>
      <family val="3"/>
      <charset val="129"/>
    </font>
    <font>
      <sz val="8"/>
      <name val="바탕체"/>
      <family val="1"/>
      <charset val="129"/>
    </font>
    <font>
      <b/>
      <sz val="9"/>
      <color indexed="81"/>
      <name val="굴림"/>
      <family val="3"/>
      <charset val="129"/>
    </font>
    <font>
      <sz val="7"/>
      <name val="돋움"/>
      <family val="3"/>
      <charset val="129"/>
    </font>
    <font>
      <sz val="10"/>
      <name val="돋움"/>
      <family val="3"/>
      <charset val="129"/>
    </font>
    <font>
      <sz val="10"/>
      <name val="굴림체"/>
      <family val="3"/>
      <charset val="129"/>
    </font>
    <font>
      <sz val="11"/>
      <color indexed="8"/>
      <name val="돋움"/>
      <family val="3"/>
      <charset val="129"/>
    </font>
    <font>
      <sz val="11"/>
      <color indexed="9"/>
      <name val="돋움"/>
      <family val="3"/>
      <charset val="129"/>
    </font>
    <font>
      <sz val="11"/>
      <color indexed="10"/>
      <name val="돋움"/>
      <family val="3"/>
      <charset val="129"/>
    </font>
    <font>
      <b/>
      <sz val="11"/>
      <color indexed="52"/>
      <name val="돋움"/>
      <family val="3"/>
      <charset val="129"/>
    </font>
    <font>
      <b/>
      <sz val="1"/>
      <color indexed="8"/>
      <name val="Courier"/>
      <family val="3"/>
    </font>
    <font>
      <sz val="11"/>
      <color indexed="20"/>
      <name val="돋움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0"/>
      <name val="바탕"/>
      <family val="1"/>
      <charset val="129"/>
    </font>
    <font>
      <sz val="11"/>
      <color indexed="60"/>
      <name val="돋움"/>
      <family val="3"/>
      <charset val="129"/>
    </font>
    <font>
      <i/>
      <sz val="11"/>
      <color indexed="23"/>
      <name val="돋움"/>
      <family val="3"/>
      <charset val="129"/>
    </font>
    <font>
      <b/>
      <sz val="11"/>
      <color indexed="9"/>
      <name val="돋움"/>
      <family val="3"/>
      <charset val="129"/>
    </font>
    <font>
      <sz val="10"/>
      <name val="Arial"/>
      <family val="2"/>
    </font>
    <font>
      <sz val="11"/>
      <color indexed="52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62"/>
      <name val="돋움"/>
      <family val="3"/>
      <charset val="129"/>
    </font>
    <font>
      <b/>
      <sz val="14"/>
      <name val="바탕"/>
      <family val="1"/>
      <charset val="129"/>
    </font>
    <font>
      <b/>
      <sz val="15"/>
      <color indexed="56"/>
      <name val="돋움"/>
      <family val="3"/>
      <charset val="129"/>
    </font>
    <font>
      <b/>
      <sz val="13"/>
      <color indexed="56"/>
      <name val="돋움"/>
      <family val="3"/>
      <charset val="129"/>
    </font>
    <font>
      <b/>
      <sz val="11"/>
      <color indexed="56"/>
      <name val="돋움"/>
      <family val="3"/>
      <charset val="129"/>
    </font>
    <font>
      <sz val="11"/>
      <color indexed="17"/>
      <name val="돋움"/>
      <family val="3"/>
      <charset val="129"/>
    </font>
    <font>
      <b/>
      <sz val="11"/>
      <color indexed="63"/>
      <name val="돋움"/>
      <family val="3"/>
      <charset val="129"/>
    </font>
    <font>
      <b/>
      <sz val="16"/>
      <name val="바탕"/>
      <family val="1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UAAA¼"/>
      <family val="3"/>
      <charset val="129"/>
    </font>
    <font>
      <sz val="12"/>
      <name val="System"/>
      <family val="2"/>
      <charset val="129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"/>
      <family val="2"/>
    </font>
    <font>
      <sz val="11"/>
      <name val="뼻뮝"/>
      <family val="3"/>
      <charset val="129"/>
    </font>
    <font>
      <sz val="12"/>
      <name val="¸íÁ¶"/>
      <family val="3"/>
      <charset val="129"/>
    </font>
    <font>
      <sz val="12"/>
      <name val="¸iA¶"/>
      <family val="3"/>
      <charset val="129"/>
    </font>
    <font>
      <sz val="11"/>
      <name val="µ¸¿ò"/>
      <family val="3"/>
      <charset val="129"/>
    </font>
    <font>
      <sz val="12"/>
      <name val="¹ÙÅÁÃ¼"/>
      <family val="1"/>
      <charset val="129"/>
    </font>
    <font>
      <sz val="10"/>
      <name val="Geneva"/>
      <family val="2"/>
    </font>
    <font>
      <sz val="11"/>
      <name val="μ¸¿o"/>
      <family val="3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sz val="10"/>
      <name val="바탕체"/>
      <family val="1"/>
      <charset val="129"/>
    </font>
    <font>
      <sz val="11"/>
      <name val="굴림체"/>
      <family val="3"/>
      <charset val="129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b/>
      <sz val="18"/>
      <color indexed="56"/>
      <name val="맑은 고딕"/>
      <family val="3"/>
      <charset val="129"/>
    </font>
    <font>
      <b/>
      <sz val="14"/>
      <color indexed="81"/>
      <name val="돋움"/>
      <family val="3"/>
      <charset val="129"/>
    </font>
    <font>
      <b/>
      <sz val="14"/>
      <color indexed="81"/>
      <name val="Tahoma"/>
      <family val="2"/>
    </font>
    <font>
      <sz val="9"/>
      <color indexed="8"/>
      <name val="돋움"/>
      <family val="3"/>
      <charset val="129"/>
    </font>
    <font>
      <sz val="9"/>
      <color indexed="10"/>
      <name val="돋움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vertAlign val="superscript"/>
      <sz val="9"/>
      <name val="돋움"/>
      <family val="3"/>
      <charset val="129"/>
    </font>
    <font>
      <b/>
      <sz val="17"/>
      <name val="돋움"/>
      <family val="3"/>
      <charset val="129"/>
    </font>
    <font>
      <sz val="17"/>
      <name val="돋움"/>
      <family val="3"/>
      <charset val="129"/>
    </font>
    <font>
      <b/>
      <sz val="16"/>
      <name val="돋움"/>
      <family val="3"/>
      <charset val="129"/>
    </font>
    <font>
      <b/>
      <vertAlign val="superscript"/>
      <sz val="17"/>
      <name val="돋움"/>
      <family val="3"/>
      <charset val="129"/>
    </font>
    <font>
      <sz val="12"/>
      <name val="돋움"/>
      <family val="3"/>
      <charset val="129"/>
    </font>
    <font>
      <b/>
      <sz val="9"/>
      <color indexed="8"/>
      <name val="돋움"/>
      <family val="3"/>
      <charset val="129"/>
    </font>
    <font>
      <sz val="10"/>
      <color indexed="8"/>
      <name val="돋움"/>
      <family val="3"/>
      <charset val="129"/>
    </font>
    <font>
      <b/>
      <sz val="10"/>
      <color indexed="8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11"/>
      <color indexed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theme="1"/>
      <name val="돋움"/>
      <family val="3"/>
      <charset val="129"/>
    </font>
    <font>
      <b/>
      <sz val="9"/>
      <color theme="1"/>
      <name val="돋움"/>
      <family val="3"/>
      <charset val="129"/>
    </font>
    <font>
      <u/>
      <sz val="9"/>
      <color theme="10"/>
      <name val="돋움"/>
      <family val="3"/>
      <charset val="129"/>
    </font>
    <font>
      <b/>
      <sz val="17"/>
      <color theme="1"/>
      <name val="돋움"/>
      <family val="3"/>
      <charset val="129"/>
    </font>
    <font>
      <sz val="12"/>
      <color theme="1"/>
      <name val="돋움"/>
      <family val="3"/>
      <charset val="129"/>
    </font>
    <font>
      <sz val="9"/>
      <color rgb="FF000000"/>
      <name val="돋움"/>
      <family val="3"/>
      <charset val="129"/>
    </font>
    <font>
      <sz val="9"/>
      <color rgb="FFFF0000"/>
      <name val="돋움"/>
      <family val="3"/>
      <charset val="129"/>
    </font>
    <font>
      <b/>
      <sz val="9"/>
      <color rgb="FF000000"/>
      <name val="돋움"/>
      <family val="3"/>
      <charset val="129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9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1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8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8"/>
      </bottom>
      <diagonal/>
    </border>
    <border>
      <left style="hair">
        <color indexed="64"/>
      </left>
      <right/>
      <top style="hair">
        <color indexed="64"/>
      </top>
      <bottom style="thin">
        <color indexed="8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dotted">
        <color indexed="64"/>
      </right>
      <top/>
      <bottom/>
      <diagonal/>
    </border>
    <border>
      <left/>
      <right style="dotted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54">
    <xf numFmtId="0" fontId="0" fillId="0" borderId="0"/>
    <xf numFmtId="0" fontId="7" fillId="0" borderId="0"/>
    <xf numFmtId="0" fontId="18" fillId="2" borderId="0" applyNumberFormat="0" applyBorder="0" applyAlignment="0" applyProtection="0">
      <alignment vertical="center"/>
    </xf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41" fillId="0" borderId="0" applyFont="0" applyFill="0" applyBorder="0" applyAlignment="0" applyProtection="0"/>
    <xf numFmtId="0" fontId="42" fillId="0" borderId="0" applyFont="0" applyFill="0" applyBorder="0" applyAlignment="0" applyProtection="0"/>
    <xf numFmtId="202" fontId="52" fillId="0" borderId="0" applyFont="0" applyFill="0" applyBorder="0" applyAlignment="0" applyProtection="0"/>
    <xf numFmtId="202" fontId="53" fillId="0" borderId="0" applyFont="0" applyFill="0" applyBorder="0" applyAlignment="0" applyProtection="0"/>
    <xf numFmtId="189" fontId="54" fillId="0" borderId="0" applyFont="0" applyFill="0" applyBorder="0" applyAlignment="0" applyProtection="0"/>
    <xf numFmtId="202" fontId="53" fillId="0" borderId="0" applyFont="0" applyFill="0" applyBorder="0" applyAlignment="0" applyProtection="0"/>
    <xf numFmtId="189" fontId="54" fillId="0" borderId="0" applyFont="0" applyFill="0" applyBorder="0" applyAlignment="0" applyProtection="0"/>
    <xf numFmtId="202" fontId="43" fillId="0" borderId="0" applyFont="0" applyFill="0" applyBorder="0" applyAlignment="0" applyProtection="0"/>
    <xf numFmtId="202" fontId="55" fillId="0" borderId="0" applyFont="0" applyFill="0" applyBorder="0" applyAlignment="0" applyProtection="0"/>
    <xf numFmtId="203" fontId="56" fillId="0" borderId="0" applyFont="0" applyFill="0" applyBorder="0" applyAlignment="0" applyProtection="0"/>
    <xf numFmtId="203" fontId="56" fillId="0" borderId="0" applyFont="0" applyFill="0" applyBorder="0" applyAlignment="0" applyProtection="0"/>
    <xf numFmtId="203" fontId="56" fillId="0" borderId="0" applyFont="0" applyFill="0" applyBorder="0" applyAlignment="0" applyProtection="0"/>
    <xf numFmtId="203" fontId="56" fillId="0" borderId="0" applyFont="0" applyFill="0" applyBorder="0" applyAlignment="0" applyProtection="0"/>
    <xf numFmtId="0" fontId="56" fillId="0" borderId="0" applyFont="0" applyFill="0" applyBorder="0" applyAlignment="0" applyProtection="0"/>
    <xf numFmtId="0" fontId="56" fillId="0" borderId="0" applyFont="0" applyFill="0" applyBorder="0" applyAlignment="0" applyProtection="0"/>
    <xf numFmtId="189" fontId="43" fillId="0" borderId="0" applyFont="0" applyFill="0" applyBorder="0" applyAlignment="0" applyProtection="0"/>
    <xf numFmtId="189" fontId="55" fillId="0" borderId="0" applyFont="0" applyFill="0" applyBorder="0" applyAlignment="0" applyProtection="0"/>
    <xf numFmtId="204" fontId="52" fillId="0" borderId="0" applyFont="0" applyFill="0" applyBorder="0" applyAlignment="0" applyProtection="0"/>
    <xf numFmtId="204" fontId="53" fillId="0" borderId="0" applyFont="0" applyFill="0" applyBorder="0" applyAlignment="0" applyProtection="0"/>
    <xf numFmtId="190" fontId="54" fillId="0" borderId="0" applyFont="0" applyFill="0" applyBorder="0" applyAlignment="0" applyProtection="0"/>
    <xf numFmtId="204" fontId="53" fillId="0" borderId="0" applyFont="0" applyFill="0" applyBorder="0" applyAlignment="0" applyProtection="0"/>
    <xf numFmtId="190" fontId="54" fillId="0" borderId="0" applyFont="0" applyFill="0" applyBorder="0" applyAlignment="0" applyProtection="0"/>
    <xf numFmtId="204" fontId="43" fillId="0" borderId="0" applyFont="0" applyFill="0" applyBorder="0" applyAlignment="0" applyProtection="0"/>
    <xf numFmtId="204" fontId="55" fillId="0" borderId="0" applyFont="0" applyFill="0" applyBorder="0" applyAlignment="0" applyProtection="0"/>
    <xf numFmtId="205" fontId="56" fillId="0" borderId="0" applyFont="0" applyFill="0" applyBorder="0" applyAlignment="0" applyProtection="0"/>
    <xf numFmtId="205" fontId="56" fillId="0" borderId="0" applyFont="0" applyFill="0" applyBorder="0" applyAlignment="0" applyProtection="0"/>
    <xf numFmtId="205" fontId="56" fillId="0" borderId="0" applyFont="0" applyFill="0" applyBorder="0" applyAlignment="0" applyProtection="0"/>
    <xf numFmtId="205" fontId="56" fillId="0" borderId="0" applyFont="0" applyFill="0" applyBorder="0" applyAlignment="0" applyProtection="0"/>
    <xf numFmtId="0" fontId="56" fillId="0" borderId="0" applyFont="0" applyFill="0" applyBorder="0" applyAlignment="0" applyProtection="0"/>
    <xf numFmtId="0" fontId="56" fillId="0" borderId="0" applyFont="0" applyFill="0" applyBorder="0" applyAlignment="0" applyProtection="0"/>
    <xf numFmtId="190" fontId="43" fillId="0" borderId="0" applyFont="0" applyFill="0" applyBorder="0" applyAlignment="0" applyProtection="0"/>
    <xf numFmtId="190" fontId="55" fillId="0" borderId="0" applyFont="0" applyFill="0" applyBorder="0" applyAlignment="0" applyProtection="0"/>
    <xf numFmtId="190" fontId="43" fillId="0" borderId="0" applyFont="0" applyFill="0" applyBorder="0" applyAlignment="0" applyProtection="0"/>
    <xf numFmtId="190" fontId="55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206" fontId="52" fillId="0" borderId="0" applyFont="0" applyFill="0" applyBorder="0" applyAlignment="0" applyProtection="0"/>
    <xf numFmtId="206" fontId="53" fillId="0" borderId="0" applyFont="0" applyFill="0" applyBorder="0" applyAlignment="0" applyProtection="0"/>
    <xf numFmtId="176" fontId="54" fillId="0" borderId="0" applyFont="0" applyFill="0" applyBorder="0" applyAlignment="0" applyProtection="0"/>
    <xf numFmtId="206" fontId="53" fillId="0" borderId="0" applyFont="0" applyFill="0" applyBorder="0" applyAlignment="0" applyProtection="0"/>
    <xf numFmtId="176" fontId="54" fillId="0" borderId="0" applyFont="0" applyFill="0" applyBorder="0" applyAlignment="0" applyProtection="0"/>
    <xf numFmtId="38" fontId="43" fillId="0" borderId="0" applyFont="0" applyFill="0" applyBorder="0" applyAlignment="0" applyProtection="0"/>
    <xf numFmtId="38" fontId="55" fillId="0" borderId="0" applyFont="0" applyFill="0" applyBorder="0" applyAlignment="0" applyProtection="0"/>
    <xf numFmtId="176" fontId="43" fillId="0" borderId="0" applyFont="0" applyFill="0" applyBorder="0" applyAlignment="0" applyProtection="0"/>
    <xf numFmtId="176" fontId="55" fillId="0" borderId="0" applyFont="0" applyFill="0" applyBorder="0" applyAlignment="0" applyProtection="0"/>
    <xf numFmtId="207" fontId="52" fillId="0" borderId="0" applyFont="0" applyFill="0" applyBorder="0" applyAlignment="0" applyProtection="0"/>
    <xf numFmtId="207" fontId="53" fillId="0" borderId="0" applyFont="0" applyFill="0" applyBorder="0" applyAlignment="0" applyProtection="0"/>
    <xf numFmtId="191" fontId="54" fillId="0" borderId="0" applyFont="0" applyFill="0" applyBorder="0" applyAlignment="0" applyProtection="0"/>
    <xf numFmtId="207" fontId="53" fillId="0" borderId="0" applyFont="0" applyFill="0" applyBorder="0" applyAlignment="0" applyProtection="0"/>
    <xf numFmtId="191" fontId="54" fillId="0" borderId="0" applyFont="0" applyFill="0" applyBorder="0" applyAlignment="0" applyProtection="0"/>
    <xf numFmtId="40" fontId="43" fillId="0" borderId="0" applyFont="0" applyFill="0" applyBorder="0" applyAlignment="0" applyProtection="0"/>
    <xf numFmtId="40" fontId="55" fillId="0" borderId="0" applyFont="0" applyFill="0" applyBorder="0" applyAlignment="0" applyProtection="0"/>
    <xf numFmtId="191" fontId="43" fillId="0" borderId="0" applyFont="0" applyFill="0" applyBorder="0" applyAlignment="0" applyProtection="0"/>
    <xf numFmtId="191" fontId="55" fillId="0" borderId="0" applyFont="0" applyFill="0" applyBorder="0" applyAlignment="0" applyProtection="0"/>
    <xf numFmtId="191" fontId="43" fillId="0" borderId="0" applyFont="0" applyFill="0" applyBorder="0" applyAlignment="0" applyProtection="0"/>
    <xf numFmtId="191" fontId="55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/>
    <xf numFmtId="0" fontId="43" fillId="0" borderId="0"/>
    <xf numFmtId="0" fontId="52" fillId="0" borderId="0"/>
    <xf numFmtId="0" fontId="53" fillId="0" borderId="0"/>
    <xf numFmtId="0" fontId="54" fillId="0" borderId="0"/>
    <xf numFmtId="0" fontId="53" fillId="0" borderId="0"/>
    <xf numFmtId="0" fontId="55" fillId="0" borderId="0"/>
    <xf numFmtId="0" fontId="57" fillId="0" borderId="0"/>
    <xf numFmtId="0" fontId="54" fillId="0" borderId="0"/>
    <xf numFmtId="0" fontId="43" fillId="0" borderId="0"/>
    <xf numFmtId="0" fontId="55" fillId="0" borderId="0"/>
    <xf numFmtId="0" fontId="43" fillId="0" borderId="0"/>
    <xf numFmtId="0" fontId="55" fillId="0" borderId="0"/>
    <xf numFmtId="0" fontId="57" fillId="0" borderId="0"/>
    <xf numFmtId="0" fontId="54" fillId="0" borderId="0"/>
    <xf numFmtId="0" fontId="58" fillId="0" borderId="0"/>
    <xf numFmtId="0" fontId="59" fillId="0" borderId="0"/>
    <xf numFmtId="0" fontId="56" fillId="0" borderId="0"/>
    <xf numFmtId="0" fontId="56" fillId="0" borderId="0"/>
    <xf numFmtId="0" fontId="58" fillId="0" borderId="0"/>
    <xf numFmtId="0" fontId="59" fillId="0" borderId="0"/>
    <xf numFmtId="0" fontId="43" fillId="0" borderId="0"/>
    <xf numFmtId="0" fontId="55" fillId="0" borderId="0"/>
    <xf numFmtId="0" fontId="45" fillId="0" borderId="0"/>
    <xf numFmtId="176" fontId="30" fillId="0" borderId="0" applyFont="0" applyFill="0" applyBorder="0" applyAlignment="0" applyProtection="0"/>
    <xf numFmtId="191" fontId="30" fillId="0" borderId="0" applyFont="0" applyFill="0" applyBorder="0" applyAlignment="0" applyProtection="0"/>
    <xf numFmtId="3" fontId="30" fillId="0" borderId="0" applyFont="0" applyFill="0" applyBorder="0" applyAlignment="0" applyProtection="0"/>
    <xf numFmtId="0" fontId="17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0" fontId="30" fillId="0" borderId="0" applyFont="0" applyFill="0" applyBorder="0" applyAlignment="0" applyProtection="0"/>
    <xf numFmtId="195" fontId="7" fillId="0" borderId="0" applyFont="0" applyFill="0" applyBorder="0" applyAlignment="0" applyProtection="0"/>
    <xf numFmtId="2" fontId="30" fillId="0" borderId="0" applyFont="0" applyFill="0" applyBorder="0" applyAlignment="0" applyProtection="0"/>
    <xf numFmtId="38" fontId="46" fillId="16" borderId="0" applyNumberFormat="0" applyBorder="0" applyAlignment="0" applyProtection="0"/>
    <xf numFmtId="0" fontId="47" fillId="0" borderId="0">
      <alignment horizontal="left"/>
    </xf>
    <xf numFmtId="0" fontId="48" fillId="0" borderId="1" applyNumberFormat="0" applyAlignment="0" applyProtection="0">
      <alignment horizontal="left" vertical="center"/>
    </xf>
    <xf numFmtId="0" fontId="48" fillId="0" borderId="2">
      <alignment horizontal="left" vertical="center"/>
    </xf>
    <xf numFmtId="0" fontId="49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10" fontId="46" fillId="16" borderId="3" applyNumberFormat="0" applyBorder="0" applyAlignment="0" applyProtection="0"/>
    <xf numFmtId="0" fontId="50" fillId="0" borderId="4"/>
    <xf numFmtId="0" fontId="7" fillId="0" borderId="0"/>
    <xf numFmtId="0" fontId="30" fillId="0" borderId="0"/>
    <xf numFmtId="10" fontId="30" fillId="0" borderId="0" applyFont="0" applyFill="0" applyBorder="0" applyAlignment="0" applyProtection="0"/>
    <xf numFmtId="0" fontId="50" fillId="0" borderId="0"/>
    <xf numFmtId="0" fontId="62" fillId="0" borderId="0" applyFill="0" applyBorder="0" applyProtection="0">
      <alignment horizontal="centerContinuous" vertical="center"/>
    </xf>
    <xf numFmtId="0" fontId="63" fillId="16" borderId="0" applyFill="0" applyBorder="0" applyProtection="0">
      <alignment horizontal="center" vertical="center"/>
    </xf>
    <xf numFmtId="0" fontId="30" fillId="0" borderId="5" applyNumberFormat="0" applyFont="0" applyFill="0" applyAlignment="0" applyProtection="0"/>
    <xf numFmtId="0" fontId="13" fillId="0" borderId="6">
      <alignment horizontal="left"/>
    </xf>
    <xf numFmtId="0" fontId="19" fillId="17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1" borderId="7" applyNumberFormat="0" applyAlignment="0" applyProtection="0">
      <alignment vertical="center"/>
    </xf>
    <xf numFmtId="0" fontId="21" fillId="21" borderId="7" applyNumberFormat="0" applyAlignment="0" applyProtection="0">
      <alignment vertical="center"/>
    </xf>
    <xf numFmtId="196" fontId="7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0" borderId="0">
      <protection locked="0"/>
    </xf>
    <xf numFmtId="0" fontId="24" fillId="0" borderId="0">
      <protection locked="0"/>
    </xf>
    <xf numFmtId="40" fontId="25" fillId="0" borderId="0" applyFont="0" applyFill="0" applyBorder="0" applyAlignment="0" applyProtection="0"/>
    <xf numFmtId="38" fontId="25" fillId="0" borderId="0" applyFont="0" applyFill="0" applyBorder="0" applyAlignment="0" applyProtection="0"/>
    <xf numFmtId="0" fontId="7" fillId="22" borderId="8" applyNumberFormat="0" applyFont="0" applyAlignment="0" applyProtection="0">
      <alignment vertical="center"/>
    </xf>
    <xf numFmtId="0" fontId="7" fillId="22" borderId="8" applyNumberFormat="0" applyFont="0" applyAlignment="0" applyProtection="0">
      <alignment vertical="center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6" fillId="0" borderId="0">
      <alignment vertical="center"/>
    </xf>
    <xf numFmtId="9" fontId="61" fillId="16" borderId="0" applyFill="0" applyBorder="0" applyProtection="0">
      <alignment horizontal="right"/>
    </xf>
    <xf numFmtId="10" fontId="61" fillId="0" borderId="0" applyFill="0" applyBorder="0" applyProtection="0">
      <alignment horizontal="right"/>
    </xf>
    <xf numFmtId="0" fontId="27" fillId="23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51" fillId="0" borderId="0"/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24" borderId="9" applyNumberFormat="0" applyAlignment="0" applyProtection="0">
      <alignment vertical="center"/>
    </xf>
    <xf numFmtId="0" fontId="29" fillId="24" borderId="9" applyNumberFormat="0" applyAlignment="0" applyProtection="0">
      <alignment vertical="center"/>
    </xf>
    <xf numFmtId="197" fontId="30" fillId="0" borderId="0">
      <alignment vertical="center"/>
    </xf>
    <xf numFmtId="41" fontId="1" fillId="0" borderId="0" applyFont="0" applyFill="0" applyBorder="0" applyAlignment="0" applyProtection="0"/>
    <xf numFmtId="176" fontId="7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31" fillId="0" borderId="10" applyNumberFormat="0" applyFill="0" applyAlignment="0" applyProtection="0">
      <alignment vertical="center"/>
    </xf>
    <xf numFmtId="0" fontId="31" fillId="0" borderId="10" applyNumberFormat="0" applyFill="0" applyAlignment="0" applyProtection="0">
      <alignment vertical="center"/>
    </xf>
    <xf numFmtId="0" fontId="32" fillId="0" borderId="11" applyNumberFormat="0" applyFill="0" applyAlignment="0" applyProtection="0">
      <alignment vertical="center"/>
    </xf>
    <xf numFmtId="0" fontId="32" fillId="0" borderId="11" applyNumberFormat="0" applyFill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3" fillId="7" borderId="7" applyNumberFormat="0" applyAlignment="0" applyProtection="0">
      <alignment vertical="center"/>
    </xf>
    <xf numFmtId="4" fontId="24" fillId="0" borderId="0">
      <protection locked="0"/>
    </xf>
    <xf numFmtId="198" fontId="7" fillId="0" borderId="0">
      <protection locked="0"/>
    </xf>
    <xf numFmtId="0" fontId="34" fillId="0" borderId="0">
      <alignment vertical="center"/>
    </xf>
    <xf numFmtId="0" fontId="6" fillId="0" borderId="0">
      <alignment horizontal="centerContinuous" vertical="center"/>
    </xf>
    <xf numFmtId="0" fontId="35" fillId="0" borderId="12" applyNumberFormat="0" applyFill="0" applyAlignment="0" applyProtection="0">
      <alignment vertical="center"/>
    </xf>
    <xf numFmtId="0" fontId="35" fillId="0" borderId="12" applyNumberFormat="0" applyFill="0" applyAlignment="0" applyProtection="0">
      <alignment vertical="center"/>
    </xf>
    <xf numFmtId="0" fontId="36" fillId="0" borderId="13" applyNumberFormat="0" applyFill="0" applyAlignment="0" applyProtection="0">
      <alignment vertical="center"/>
    </xf>
    <xf numFmtId="0" fontId="36" fillId="0" borderId="13" applyNumberFormat="0" applyFill="0" applyAlignment="0" applyProtection="0">
      <alignment vertical="center"/>
    </xf>
    <xf numFmtId="0" fontId="37" fillId="0" borderId="14" applyNumberFormat="0" applyFill="0" applyAlignment="0" applyProtection="0">
      <alignment vertical="center"/>
    </xf>
    <xf numFmtId="0" fontId="37" fillId="0" borderId="14" applyNumberFormat="0" applyFill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39" fillId="21" borderId="15" applyNumberFormat="0" applyAlignment="0" applyProtection="0">
      <alignment vertical="center"/>
    </xf>
    <xf numFmtId="0" fontId="39" fillId="21" borderId="15" applyNumberFormat="0" applyAlignment="0" applyProtection="0">
      <alignment vertical="center"/>
    </xf>
    <xf numFmtId="41" fontId="1" fillId="0" borderId="0" applyFont="0" applyFill="0" applyBorder="0" applyAlignment="0" applyProtection="0"/>
    <xf numFmtId="176" fontId="7" fillId="0" borderId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Protection="0"/>
    <xf numFmtId="209" fontId="1" fillId="16" borderId="0" applyFill="0" applyBorder="0" applyProtection="0">
      <alignment horizontal="right"/>
    </xf>
    <xf numFmtId="0" fontId="7" fillId="0" borderId="0" applyFont="0" applyFill="0" applyBorder="0" applyAlignment="0" applyProtection="0"/>
    <xf numFmtId="0" fontId="40" fillId="0" borderId="0">
      <alignment vertical="center"/>
    </xf>
    <xf numFmtId="199" fontId="7" fillId="0" borderId="0">
      <protection locked="0"/>
    </xf>
    <xf numFmtId="0" fontId="1" fillId="0" borderId="0"/>
    <xf numFmtId="0" fontId="82" fillId="0" borderId="0">
      <alignment vertical="center"/>
    </xf>
    <xf numFmtId="0" fontId="82" fillId="0" borderId="0">
      <alignment vertical="center"/>
    </xf>
    <xf numFmtId="0" fontId="7" fillId="0" borderId="0"/>
    <xf numFmtId="0" fontId="1" fillId="0" borderId="0">
      <alignment vertical="center"/>
    </xf>
    <xf numFmtId="0" fontId="83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>
      <alignment vertical="center"/>
    </xf>
    <xf numFmtId="0" fontId="1" fillId="0" borderId="0"/>
    <xf numFmtId="0" fontId="1" fillId="0" borderId="0"/>
    <xf numFmtId="0" fontId="8" fillId="0" borderId="0"/>
    <xf numFmtId="0" fontId="1" fillId="0" borderId="0"/>
    <xf numFmtId="0" fontId="4" fillId="0" borderId="0" applyNumberFormat="0" applyFill="0" applyBorder="0" applyAlignment="0" applyProtection="0">
      <alignment vertical="top"/>
      <protection locked="0"/>
    </xf>
    <xf numFmtId="0" fontId="24" fillId="0" borderId="5">
      <protection locked="0"/>
    </xf>
    <xf numFmtId="200" fontId="7" fillId="0" borderId="0">
      <protection locked="0"/>
    </xf>
    <xf numFmtId="201" fontId="7" fillId="0" borderId="0">
      <protection locked="0"/>
    </xf>
  </cellStyleXfs>
  <cellXfs count="1071">
    <xf numFmtId="0" fontId="0" fillId="0" borderId="0" xfId="0"/>
    <xf numFmtId="0" fontId="5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5" fillId="0" borderId="0" xfId="0" applyFont="1" applyFill="1" applyAlignment="1">
      <alignment vertical="center"/>
    </xf>
    <xf numFmtId="186" fontId="5" fillId="16" borderId="0" xfId="243" applyNumberFormat="1" applyFont="1" applyFill="1" applyBorder="1" applyAlignment="1">
      <alignment horizontal="center" vertical="center"/>
    </xf>
    <xf numFmtId="0" fontId="5" fillId="16" borderId="0" xfId="241" applyFont="1" applyFill="1" applyBorder="1" applyAlignment="1">
      <alignment horizontal="center" vertical="center"/>
    </xf>
    <xf numFmtId="0" fontId="11" fillId="16" borderId="0" xfId="241" applyFont="1" applyFill="1" applyBorder="1" applyAlignment="1">
      <alignment horizontal="center" vertical="center"/>
    </xf>
    <xf numFmtId="0" fontId="5" fillId="16" borderId="0" xfId="241" applyFont="1" applyFill="1" applyAlignment="1">
      <alignment horizontal="center" vertical="center"/>
    </xf>
    <xf numFmtId="41" fontId="5" fillId="0" borderId="0" xfId="190" applyFont="1" applyFill="1" applyBorder="1" applyAlignment="1">
      <alignment horizontal="center" vertical="center"/>
    </xf>
    <xf numFmtId="41" fontId="5" fillId="16" borderId="0" xfId="239" quotePrefix="1" applyNumberFormat="1" applyFont="1" applyFill="1" applyBorder="1" applyAlignment="1">
      <alignment horizontal="center" vertical="center"/>
    </xf>
    <xf numFmtId="41" fontId="5" fillId="16" borderId="16" xfId="239" applyNumberFormat="1" applyFont="1" applyFill="1" applyBorder="1" applyAlignment="1">
      <alignment horizontal="right" vertical="center"/>
    </xf>
    <xf numFmtId="41" fontId="5" fillId="16" borderId="0" xfId="222" applyNumberFormat="1" applyFont="1" applyFill="1" applyBorder="1" applyAlignment="1">
      <alignment horizontal="right" vertical="center"/>
    </xf>
    <xf numFmtId="41" fontId="5" fillId="16" borderId="16" xfId="239" quotePrefix="1" applyNumberFormat="1" applyFont="1" applyFill="1" applyBorder="1" applyAlignment="1">
      <alignment horizontal="center" vertical="center"/>
    </xf>
    <xf numFmtId="41" fontId="5" fillId="16" borderId="16" xfId="239" applyNumberFormat="1" applyFont="1" applyFill="1" applyBorder="1" applyAlignment="1">
      <alignment horizontal="center" vertical="center"/>
    </xf>
    <xf numFmtId="41" fontId="5" fillId="16" borderId="0" xfId="239" applyNumberFormat="1" applyFont="1" applyFill="1" applyBorder="1" applyAlignment="1">
      <alignment horizontal="right" vertical="center"/>
    </xf>
    <xf numFmtId="41" fontId="5" fillId="16" borderId="0" xfId="238" applyNumberFormat="1" applyFont="1" applyFill="1" applyBorder="1" applyAlignment="1" applyProtection="1">
      <alignment horizontal="right" vertical="center"/>
      <protection locked="0"/>
    </xf>
    <xf numFmtId="41" fontId="5" fillId="0" borderId="0" xfId="190" applyNumberFormat="1" applyFont="1" applyFill="1" applyBorder="1" applyAlignment="1">
      <alignment vertical="center"/>
    </xf>
    <xf numFmtId="0" fontId="5" fillId="16" borderId="17" xfId="241" quotePrefix="1" applyNumberFormat="1" applyFont="1" applyFill="1" applyBorder="1" applyAlignment="1">
      <alignment horizontal="center" vertical="center"/>
    </xf>
    <xf numFmtId="0" fontId="11" fillId="16" borderId="18" xfId="241" quotePrefix="1" applyNumberFormat="1" applyFont="1" applyFill="1" applyBorder="1" applyAlignment="1">
      <alignment horizontal="center" vertical="center"/>
    </xf>
    <xf numFmtId="41" fontId="11" fillId="16" borderId="4" xfId="241" applyNumberFormat="1" applyFont="1" applyFill="1" applyBorder="1" applyAlignment="1">
      <alignment horizontal="right" vertical="center" shrinkToFit="1"/>
    </xf>
    <xf numFmtId="4" fontId="5" fillId="16" borderId="0" xfId="241" applyNumberFormat="1" applyFont="1" applyFill="1" applyBorder="1" applyAlignment="1">
      <alignment horizontal="center" vertical="center"/>
    </xf>
    <xf numFmtId="180" fontId="5" fillId="16" borderId="0" xfId="241" applyNumberFormat="1" applyFont="1" applyFill="1" applyBorder="1" applyAlignment="1">
      <alignment horizontal="center" vertical="center"/>
    </xf>
    <xf numFmtId="186" fontId="5" fillId="16" borderId="0" xfId="223" applyNumberFormat="1" applyFont="1" applyFill="1" applyBorder="1" applyAlignment="1">
      <alignment horizontal="center" vertical="center"/>
    </xf>
    <xf numFmtId="187" fontId="5" fillId="16" borderId="0" xfId="243" applyNumberFormat="1" applyFont="1" applyFill="1" applyBorder="1" applyAlignment="1">
      <alignment horizontal="center" vertical="center"/>
    </xf>
    <xf numFmtId="41" fontId="5" fillId="0" borderId="16" xfId="0" applyNumberFormat="1" applyFont="1" applyBorder="1" applyAlignment="1">
      <alignment vertical="center"/>
    </xf>
    <xf numFmtId="41" fontId="11" fillId="0" borderId="17" xfId="0" applyNumberFormat="1" applyFont="1" applyBorder="1" applyAlignment="1">
      <alignment vertical="center" shrinkToFit="1"/>
    </xf>
    <xf numFmtId="41" fontId="11" fillId="0" borderId="16" xfId="0" applyNumberFormat="1" applyFont="1" applyBorder="1" applyAlignment="1">
      <alignment vertical="center"/>
    </xf>
    <xf numFmtId="0" fontId="5" fillId="0" borderId="16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41" fontId="5" fillId="0" borderId="0" xfId="190" applyFont="1" applyFill="1" applyBorder="1" applyAlignment="1">
      <alignment vertical="center" shrinkToFit="1"/>
    </xf>
    <xf numFmtId="0" fontId="5" fillId="0" borderId="0" xfId="0" applyNumberFormat="1" applyFont="1" applyFill="1" applyBorder="1" applyAlignment="1">
      <alignment horizontal="center" vertical="center"/>
    </xf>
    <xf numFmtId="41" fontId="5" fillId="0" borderId="16" xfId="190" applyFont="1" applyFill="1" applyBorder="1" applyAlignment="1">
      <alignment vertical="center"/>
    </xf>
    <xf numFmtId="41" fontId="5" fillId="0" borderId="0" xfId="190" applyFont="1" applyFill="1" applyBorder="1" applyAlignment="1">
      <alignment vertical="center"/>
    </xf>
    <xf numFmtId="41" fontId="5" fillId="0" borderId="17" xfId="190" applyFont="1" applyFill="1" applyBorder="1" applyAlignment="1">
      <alignment vertical="center"/>
    </xf>
    <xf numFmtId="41" fontId="11" fillId="0" borderId="0" xfId="19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41" fontId="5" fillId="0" borderId="16" xfId="190" applyFont="1" applyFill="1" applyBorder="1" applyAlignment="1">
      <alignment vertical="center" shrinkToFit="1"/>
    </xf>
    <xf numFmtId="176" fontId="5" fillId="0" borderId="0" xfId="0" applyNumberFormat="1" applyFont="1" applyFill="1" applyAlignment="1">
      <alignment vertical="center"/>
    </xf>
    <xf numFmtId="0" fontId="5" fillId="16" borderId="0" xfId="242" applyFont="1" applyFill="1" applyAlignment="1">
      <alignment horizontal="left" vertical="center"/>
    </xf>
    <xf numFmtId="0" fontId="5" fillId="16" borderId="0" xfId="242" applyFont="1" applyFill="1" applyBorder="1" applyAlignment="1">
      <alignment horizontal="center" vertical="center"/>
    </xf>
    <xf numFmtId="0" fontId="2" fillId="16" borderId="0" xfId="242" applyFont="1" applyFill="1" applyAlignment="1">
      <alignment horizontal="left" vertical="center"/>
    </xf>
    <xf numFmtId="0" fontId="2" fillId="16" borderId="0" xfId="242" applyFont="1" applyFill="1" applyBorder="1" applyAlignment="1">
      <alignment horizontal="left" vertical="center"/>
    </xf>
    <xf numFmtId="180" fontId="2" fillId="16" borderId="0" xfId="242" applyNumberFormat="1" applyFont="1" applyFill="1" applyBorder="1" applyAlignment="1">
      <alignment horizontal="left" vertical="center"/>
    </xf>
    <xf numFmtId="0" fontId="5" fillId="16" borderId="0" xfId="242" applyFont="1" applyFill="1" applyAlignment="1">
      <alignment horizontal="center" vertical="center"/>
    </xf>
    <xf numFmtId="180" fontId="5" fillId="16" borderId="0" xfId="242" applyNumberFormat="1" applyFont="1" applyFill="1" applyBorder="1" applyAlignment="1">
      <alignment horizontal="center" vertical="center"/>
    </xf>
    <xf numFmtId="41" fontId="5" fillId="0" borderId="19" xfId="0" applyNumberFormat="1" applyFont="1" applyFill="1" applyBorder="1" applyAlignment="1">
      <alignment vertical="center"/>
    </xf>
    <xf numFmtId="0" fontId="11" fillId="16" borderId="0" xfId="241" applyFont="1" applyFill="1" applyBorder="1" applyAlignment="1">
      <alignment horizontal="left" vertical="center"/>
    </xf>
    <xf numFmtId="49" fontId="60" fillId="16" borderId="0" xfId="244" applyNumberFormat="1" applyFont="1" applyFill="1" applyBorder="1" applyAlignment="1">
      <alignment horizontal="center" vertical="center"/>
    </xf>
    <xf numFmtId="0" fontId="60" fillId="16" borderId="0" xfId="244" applyFont="1" applyFill="1" applyBorder="1" applyAlignment="1">
      <alignment horizontal="center" vertical="center"/>
    </xf>
    <xf numFmtId="0" fontId="60" fillId="16" borderId="0" xfId="244" applyFont="1" applyFill="1" applyBorder="1" applyAlignment="1">
      <alignment horizontal="right" vertical="center"/>
    </xf>
    <xf numFmtId="49" fontId="7" fillId="16" borderId="0" xfId="244" applyNumberFormat="1" applyFill="1" applyBorder="1" applyAlignment="1">
      <alignment horizontal="center" vertical="center"/>
    </xf>
    <xf numFmtId="0" fontId="7" fillId="16" borderId="0" xfId="244" applyFill="1" applyBorder="1" applyAlignment="1">
      <alignment horizontal="center" vertical="center"/>
    </xf>
    <xf numFmtId="0" fontId="5" fillId="16" borderId="0" xfId="234" applyFont="1" applyFill="1" applyBorder="1" applyAlignment="1" applyProtection="1">
      <alignment horizontal="center" vertical="center"/>
      <protection hidden="1"/>
    </xf>
    <xf numFmtId="0" fontId="5" fillId="16" borderId="0" xfId="234" applyFont="1" applyFill="1" applyAlignment="1" applyProtection="1">
      <alignment horizontal="center" vertical="center"/>
      <protection hidden="1"/>
    </xf>
    <xf numFmtId="180" fontId="5" fillId="16" borderId="0" xfId="234" applyNumberFormat="1" applyFont="1" applyFill="1" applyBorder="1" applyAlignment="1" applyProtection="1">
      <alignment horizontal="center" vertical="center"/>
      <protection hidden="1"/>
    </xf>
    <xf numFmtId="41" fontId="11" fillId="26" borderId="4" xfId="241" applyNumberFormat="1" applyFont="1" applyFill="1" applyBorder="1" applyAlignment="1">
      <alignment horizontal="right" vertical="center" shrinkToFit="1"/>
    </xf>
    <xf numFmtId="41" fontId="11" fillId="16" borderId="16" xfId="239" applyNumberFormat="1" applyFont="1" applyFill="1" applyBorder="1" applyAlignment="1">
      <alignment horizontal="right" vertical="center"/>
    </xf>
    <xf numFmtId="41" fontId="11" fillId="16" borderId="0" xfId="222" applyNumberFormat="1" applyFont="1" applyFill="1" applyBorder="1" applyAlignment="1">
      <alignment horizontal="right" vertical="center"/>
    </xf>
    <xf numFmtId="0" fontId="11" fillId="16" borderId="16" xfId="239" quotePrefix="1" applyNumberFormat="1" applyFont="1" applyFill="1" applyBorder="1" applyAlignment="1">
      <alignment horizontal="center" vertical="center"/>
    </xf>
    <xf numFmtId="41" fontId="11" fillId="0" borderId="16" xfId="190" applyFont="1" applyFill="1" applyBorder="1" applyAlignment="1">
      <alignment vertical="center"/>
    </xf>
    <xf numFmtId="41" fontId="11" fillId="0" borderId="17" xfId="190" applyFont="1" applyFill="1" applyBorder="1" applyAlignment="1">
      <alignment vertical="center"/>
    </xf>
    <xf numFmtId="41" fontId="5" fillId="0" borderId="0" xfId="192" applyFont="1" applyFill="1" applyBorder="1" applyAlignment="1">
      <alignment horizontal="center" vertical="center"/>
    </xf>
    <xf numFmtId="41" fontId="5" fillId="0" borderId="0" xfId="192" applyFont="1" applyFill="1" applyBorder="1" applyAlignment="1">
      <alignment horizontal="center" vertical="center" shrinkToFit="1"/>
    </xf>
    <xf numFmtId="177" fontId="5" fillId="0" borderId="0" xfId="192" applyNumberFormat="1" applyFont="1" applyFill="1" applyBorder="1" applyAlignment="1">
      <alignment vertical="center"/>
    </xf>
    <xf numFmtId="41" fontId="11" fillId="0" borderId="4" xfId="192" applyFont="1" applyFill="1" applyBorder="1" applyAlignment="1">
      <alignment horizontal="center" vertical="center" shrinkToFit="1"/>
    </xf>
    <xf numFmtId="177" fontId="11" fillId="0" borderId="4" xfId="192" applyNumberFormat="1" applyFont="1" applyFill="1" applyBorder="1" applyAlignment="1">
      <alignment vertical="center"/>
    </xf>
    <xf numFmtId="41" fontId="5" fillId="0" borderId="0" xfId="193" applyFont="1" applyBorder="1" applyAlignment="1">
      <alignment vertical="center" shrinkToFit="1"/>
    </xf>
    <xf numFmtId="41" fontId="5" fillId="0" borderId="0" xfId="193" applyFont="1" applyBorder="1" applyAlignment="1">
      <alignment vertical="center"/>
    </xf>
    <xf numFmtId="41" fontId="5" fillId="0" borderId="16" xfId="193" applyNumberFormat="1" applyFont="1" applyFill="1" applyBorder="1" applyAlignment="1">
      <alignment horizontal="right" vertical="center"/>
    </xf>
    <xf numFmtId="41" fontId="5" fillId="0" borderId="0" xfId="193" applyNumberFormat="1" applyFont="1" applyFill="1" applyBorder="1" applyAlignment="1">
      <alignment horizontal="right" vertical="center"/>
    </xf>
    <xf numFmtId="41" fontId="5" fillId="0" borderId="0" xfId="0" applyNumberFormat="1" applyFont="1" applyFill="1" applyBorder="1" applyAlignment="1">
      <alignment horizontal="right" vertical="center"/>
    </xf>
    <xf numFmtId="41" fontId="5" fillId="0" borderId="17" xfId="0" applyNumberFormat="1" applyFont="1" applyFill="1" applyBorder="1" applyAlignment="1">
      <alignment horizontal="right" vertical="center"/>
    </xf>
    <xf numFmtId="0" fontId="5" fillId="0" borderId="17" xfId="241" quotePrefix="1" applyNumberFormat="1" applyFont="1" applyFill="1" applyBorder="1" applyAlignment="1">
      <alignment horizontal="center" vertical="center"/>
    </xf>
    <xf numFmtId="41" fontId="5" fillId="0" borderId="17" xfId="193" applyFont="1" applyBorder="1" applyAlignment="1">
      <alignment vertical="center" shrinkToFit="1"/>
    </xf>
    <xf numFmtId="41" fontId="11" fillId="0" borderId="17" xfId="0" applyNumberFormat="1" applyFont="1" applyBorder="1" applyAlignment="1">
      <alignment vertical="center"/>
    </xf>
    <xf numFmtId="41" fontId="5" fillId="0" borderId="0" xfId="190" applyNumberFormat="1" applyFont="1" applyFill="1" applyBorder="1" applyAlignment="1">
      <alignment horizontal="right" vertical="center"/>
    </xf>
    <xf numFmtId="41" fontId="11" fillId="0" borderId="4" xfId="241" applyNumberFormat="1" applyFont="1" applyFill="1" applyBorder="1" applyAlignment="1">
      <alignment horizontal="right" vertical="center" shrinkToFit="1"/>
    </xf>
    <xf numFmtId="41" fontId="5" fillId="0" borderId="0" xfId="193" applyFont="1" applyFill="1" applyBorder="1" applyAlignment="1">
      <alignment vertical="center" shrinkToFit="1"/>
    </xf>
    <xf numFmtId="41" fontId="5" fillId="0" borderId="4" xfId="193" applyFont="1" applyFill="1" applyBorder="1" applyAlignment="1">
      <alignment vertical="center" shrinkToFit="1"/>
    </xf>
    <xf numFmtId="0" fontId="5" fillId="16" borderId="0" xfId="239" quotePrefix="1" applyNumberFormat="1" applyFont="1" applyFill="1" applyBorder="1" applyAlignment="1">
      <alignment horizontal="center" vertical="center"/>
    </xf>
    <xf numFmtId="0" fontId="5" fillId="16" borderId="16" xfId="239" quotePrefix="1" applyNumberFormat="1" applyFont="1" applyFill="1" applyBorder="1" applyAlignment="1">
      <alignment horizontal="center" vertical="center"/>
    </xf>
    <xf numFmtId="41" fontId="5" fillId="0" borderId="0" xfId="241" applyNumberFormat="1" applyFont="1" applyFill="1" applyBorder="1" applyAlignment="1">
      <alignment horizontal="right" vertical="center" shrinkToFit="1"/>
    </xf>
    <xf numFmtId="41" fontId="5" fillId="26" borderId="16" xfId="0" applyNumberFormat="1" applyFont="1" applyFill="1" applyBorder="1" applyAlignment="1">
      <alignment vertical="center" shrinkToFit="1"/>
    </xf>
    <xf numFmtId="0" fontId="5" fillId="16" borderId="0" xfId="243" applyNumberFormat="1" applyFont="1" applyFill="1" applyBorder="1" applyAlignment="1">
      <alignment horizontal="center" vertical="center"/>
    </xf>
    <xf numFmtId="0" fontId="5" fillId="16" borderId="20" xfId="223" applyNumberFormat="1" applyFont="1" applyFill="1" applyBorder="1" applyAlignment="1">
      <alignment horizontal="center" vertical="center" wrapText="1"/>
    </xf>
    <xf numFmtId="0" fontId="5" fillId="16" borderId="21" xfId="223" applyNumberFormat="1" applyFont="1" applyFill="1" applyBorder="1" applyAlignment="1">
      <alignment horizontal="center" vertical="center" wrapText="1"/>
    </xf>
    <xf numFmtId="0" fontId="84" fillId="26" borderId="22" xfId="226" applyNumberFormat="1" applyFont="1" applyFill="1" applyBorder="1" applyAlignment="1" applyProtection="1">
      <alignment horizontal="center" vertical="center" wrapText="1"/>
      <protection hidden="1"/>
    </xf>
    <xf numFmtId="0" fontId="84" fillId="26" borderId="23" xfId="247" applyNumberFormat="1" applyFont="1" applyFill="1" applyBorder="1" applyAlignment="1" applyProtection="1">
      <alignment horizontal="center" vertical="center" wrapText="1"/>
      <protection hidden="1"/>
    </xf>
    <xf numFmtId="0" fontId="84" fillId="26" borderId="24" xfId="247" applyNumberFormat="1" applyFont="1" applyFill="1" applyBorder="1" applyAlignment="1" applyProtection="1">
      <alignment horizontal="center" vertical="center" wrapText="1"/>
      <protection hidden="1"/>
    </xf>
    <xf numFmtId="0" fontId="84" fillId="26" borderId="25" xfId="247" applyNumberFormat="1" applyFont="1" applyFill="1" applyBorder="1" applyAlignment="1" applyProtection="1">
      <alignment horizontal="center" vertical="center" wrapText="1"/>
      <protection hidden="1"/>
    </xf>
    <xf numFmtId="0" fontId="85" fillId="26" borderId="17" xfId="226" applyNumberFormat="1" applyFont="1" applyFill="1" applyBorder="1" applyAlignment="1" applyProtection="1">
      <alignment horizontal="center" vertical="center" wrapText="1"/>
      <protection hidden="1"/>
    </xf>
    <xf numFmtId="0" fontId="84" fillId="26" borderId="18" xfId="226" applyNumberFormat="1" applyFont="1" applyFill="1" applyBorder="1" applyAlignment="1" applyProtection="1">
      <alignment horizontal="center" vertical="center" wrapText="1"/>
      <protection hidden="1"/>
    </xf>
    <xf numFmtId="43" fontId="84" fillId="26" borderId="4" xfId="247" applyNumberFormat="1" applyFont="1" applyFill="1" applyBorder="1" applyAlignment="1" applyProtection="1">
      <alignment horizontal="center" vertical="center" wrapText="1"/>
      <protection hidden="1"/>
    </xf>
    <xf numFmtId="43" fontId="5" fillId="0" borderId="0" xfId="190" applyNumberFormat="1" applyFont="1" applyBorder="1" applyAlignment="1" applyProtection="1">
      <alignment horizontal="center" vertical="center"/>
      <protection hidden="1"/>
    </xf>
    <xf numFmtId="43" fontId="84" fillId="26" borderId="4" xfId="226" applyNumberFormat="1" applyFont="1" applyFill="1" applyBorder="1" applyAlignment="1" applyProtection="1">
      <alignment horizontal="center" vertical="center" wrapText="1"/>
      <protection hidden="1"/>
    </xf>
    <xf numFmtId="183" fontId="11" fillId="26" borderId="17" xfId="0" applyNumberFormat="1" applyFont="1" applyFill="1" applyBorder="1" applyAlignment="1">
      <alignment horizontal="center" vertical="center"/>
    </xf>
    <xf numFmtId="183" fontId="5" fillId="26" borderId="17" xfId="0" applyNumberFormat="1" applyFont="1" applyFill="1" applyBorder="1" applyAlignment="1">
      <alignment horizontal="center" vertical="center"/>
    </xf>
    <xf numFmtId="183" fontId="5" fillId="0" borderId="26" xfId="231" applyNumberFormat="1" applyFont="1" applyBorder="1" applyAlignment="1">
      <alignment horizontal="center" vertical="center"/>
    </xf>
    <xf numFmtId="183" fontId="5" fillId="0" borderId="4" xfId="231" applyNumberFormat="1" applyFont="1" applyBorder="1" applyAlignment="1">
      <alignment horizontal="center" vertical="center"/>
    </xf>
    <xf numFmtId="0" fontId="84" fillId="26" borderId="0" xfId="0" applyFont="1" applyFill="1" applyBorder="1" applyAlignment="1" applyProtection="1">
      <alignment horizontal="center" vertical="center"/>
      <protection hidden="1"/>
    </xf>
    <xf numFmtId="41" fontId="84" fillId="26" borderId="0" xfId="0" applyNumberFormat="1" applyFont="1" applyFill="1" applyAlignment="1" applyProtection="1">
      <alignment horizontal="right" vertical="center"/>
      <protection hidden="1"/>
    </xf>
    <xf numFmtId="177" fontId="84" fillId="26" borderId="0" xfId="0" applyNumberFormat="1" applyFont="1" applyFill="1" applyAlignment="1" applyProtection="1">
      <alignment horizontal="right" vertical="center"/>
      <protection hidden="1"/>
    </xf>
    <xf numFmtId="0" fontId="84" fillId="26" borderId="0" xfId="0" applyFont="1" applyFill="1" applyAlignment="1" applyProtection="1">
      <alignment horizontal="center" vertical="center"/>
      <protection hidden="1"/>
    </xf>
    <xf numFmtId="180" fontId="84" fillId="26" borderId="0" xfId="0" applyNumberFormat="1" applyFont="1" applyFill="1" applyBorder="1" applyAlignment="1" applyProtection="1">
      <alignment horizontal="center" vertical="center"/>
      <protection hidden="1"/>
    </xf>
    <xf numFmtId="41" fontId="85" fillId="26" borderId="4" xfId="0" applyNumberFormat="1" applyFont="1" applyFill="1" applyBorder="1" applyAlignment="1" applyProtection="1">
      <alignment horizontal="right" vertical="center"/>
      <protection hidden="1"/>
    </xf>
    <xf numFmtId="0" fontId="84" fillId="26" borderId="27" xfId="0" applyNumberFormat="1" applyFont="1" applyFill="1" applyBorder="1" applyAlignment="1" applyProtection="1">
      <alignment vertical="center" wrapText="1"/>
      <protection hidden="1"/>
    </xf>
    <xf numFmtId="0" fontId="84" fillId="26" borderId="28" xfId="0" applyNumberFormat="1" applyFont="1" applyFill="1" applyBorder="1" applyAlignment="1" applyProtection="1">
      <alignment vertical="center" wrapText="1"/>
      <protection hidden="1"/>
    </xf>
    <xf numFmtId="0" fontId="84" fillId="26" borderId="0" xfId="0" applyNumberFormat="1" applyFont="1" applyFill="1" applyBorder="1" applyAlignment="1" applyProtection="1">
      <alignment vertical="center" wrapText="1"/>
      <protection hidden="1"/>
    </xf>
    <xf numFmtId="0" fontId="84" fillId="26" borderId="20" xfId="0" applyNumberFormat="1" applyFont="1" applyFill="1" applyBorder="1" applyAlignment="1" applyProtection="1">
      <alignment vertical="center" wrapText="1"/>
      <protection hidden="1"/>
    </xf>
    <xf numFmtId="0" fontId="11" fillId="16" borderId="0" xfId="239" quotePrefix="1" applyNumberFormat="1" applyFont="1" applyFill="1" applyBorder="1" applyAlignment="1">
      <alignment horizontal="center" vertical="center"/>
    </xf>
    <xf numFmtId="0" fontId="5" fillId="0" borderId="0" xfId="0" applyNumberFormat="1" applyFont="1" applyFill="1" applyAlignment="1">
      <alignment horizontal="left" vertical="center"/>
    </xf>
    <xf numFmtId="0" fontId="5" fillId="0" borderId="0" xfId="0" applyNumberFormat="1" applyFont="1" applyFill="1" applyAlignment="1">
      <alignment vertical="center"/>
    </xf>
    <xf numFmtId="0" fontId="5" fillId="16" borderId="0" xfId="0" applyNumberFormat="1" applyFont="1" applyFill="1" applyBorder="1" applyAlignment="1">
      <alignment horizontal="left" vertical="center"/>
    </xf>
    <xf numFmtId="0" fontId="5" fillId="16" borderId="0" xfId="0" applyNumberFormat="1" applyFont="1" applyFill="1" applyBorder="1" applyAlignment="1">
      <alignment horizontal="right" vertical="center"/>
    </xf>
    <xf numFmtId="0" fontId="5" fillId="0" borderId="17" xfId="0" applyNumberFormat="1" applyFont="1" applyFill="1" applyBorder="1" applyAlignment="1">
      <alignment horizontal="center" vertical="center"/>
    </xf>
    <xf numFmtId="0" fontId="5" fillId="0" borderId="19" xfId="0" applyNumberFormat="1" applyFont="1" applyFill="1" applyBorder="1" applyAlignment="1">
      <alignment horizontal="left" vertical="center"/>
    </xf>
    <xf numFmtId="0" fontId="5" fillId="0" borderId="19" xfId="0" applyNumberFormat="1" applyFont="1" applyFill="1" applyBorder="1" applyAlignment="1">
      <alignment horizontal="right" vertical="center"/>
    </xf>
    <xf numFmtId="0" fontId="84" fillId="26" borderId="0" xfId="239" applyNumberFormat="1" applyFont="1" applyFill="1" applyBorder="1" applyAlignment="1" applyProtection="1">
      <alignment horizontal="center" vertical="center"/>
      <protection hidden="1"/>
    </xf>
    <xf numFmtId="0" fontId="84" fillId="26" borderId="0" xfId="225" applyNumberFormat="1" applyFont="1" applyFill="1" applyBorder="1" applyAlignment="1" applyProtection="1">
      <alignment horizontal="center" vertical="center"/>
      <protection hidden="1"/>
    </xf>
    <xf numFmtId="0" fontId="2" fillId="26" borderId="19" xfId="239" applyNumberFormat="1" applyFont="1" applyFill="1" applyBorder="1" applyAlignment="1" applyProtection="1">
      <alignment horizontal="left" vertical="center"/>
      <protection hidden="1"/>
    </xf>
    <xf numFmtId="0" fontId="5" fillId="16" borderId="0" xfId="239" applyNumberFormat="1" applyFont="1" applyFill="1" applyAlignment="1">
      <alignment horizontal="left" vertical="center"/>
    </xf>
    <xf numFmtId="0" fontId="5" fillId="16" borderId="0" xfId="225" applyNumberFormat="1" applyFont="1" applyFill="1" applyAlignment="1">
      <alignment horizontal="left" vertical="center"/>
    </xf>
    <xf numFmtId="0" fontId="5" fillId="0" borderId="0" xfId="0" applyNumberFormat="1" applyFont="1" applyAlignment="1">
      <alignment horizontal="left" vertical="center"/>
    </xf>
    <xf numFmtId="0" fontId="5" fillId="16" borderId="0" xfId="239" applyNumberFormat="1" applyFont="1" applyFill="1" applyBorder="1" applyAlignment="1">
      <alignment horizontal="left" vertical="center"/>
    </xf>
    <xf numFmtId="0" fontId="5" fillId="16" borderId="0" xfId="239" applyNumberFormat="1" applyFont="1" applyFill="1" applyBorder="1" applyAlignment="1">
      <alignment horizontal="center" vertical="center"/>
    </xf>
    <xf numFmtId="0" fontId="5" fillId="16" borderId="0" xfId="225" applyNumberFormat="1" applyFont="1" applyFill="1" applyBorder="1" applyAlignment="1">
      <alignment horizontal="center" vertical="center"/>
    </xf>
    <xf numFmtId="0" fontId="5" fillId="16" borderId="16" xfId="239" applyNumberFormat="1" applyFont="1" applyFill="1" applyBorder="1" applyAlignment="1">
      <alignment horizontal="left" vertical="center"/>
    </xf>
    <xf numFmtId="0" fontId="5" fillId="16" borderId="16" xfId="239" applyNumberFormat="1" applyFont="1" applyFill="1" applyBorder="1" applyAlignment="1">
      <alignment horizontal="left" vertical="center" shrinkToFit="1"/>
    </xf>
    <xf numFmtId="0" fontId="2" fillId="16" borderId="26" xfId="239" applyNumberFormat="1" applyFont="1" applyFill="1" applyBorder="1" applyAlignment="1">
      <alignment horizontal="left" vertical="center" wrapText="1" shrinkToFit="1"/>
    </xf>
    <xf numFmtId="0" fontId="5" fillId="16" borderId="0" xfId="238" applyNumberFormat="1" applyFont="1" applyFill="1" applyBorder="1" applyAlignment="1">
      <alignment horizontal="center" vertical="center"/>
    </xf>
    <xf numFmtId="0" fontId="5" fillId="16" borderId="0" xfId="249" applyNumberFormat="1" applyFont="1" applyFill="1" applyBorder="1" applyAlignment="1">
      <alignment horizontal="left" vertical="center"/>
    </xf>
    <xf numFmtId="0" fontId="5" fillId="16" borderId="0" xfId="249" applyNumberFormat="1" applyFont="1" applyFill="1" applyBorder="1" applyAlignment="1">
      <alignment horizontal="right" vertical="center"/>
    </xf>
    <xf numFmtId="0" fontId="5" fillId="0" borderId="19" xfId="0" applyNumberFormat="1" applyFont="1" applyFill="1" applyBorder="1" applyAlignment="1">
      <alignment vertical="center"/>
    </xf>
    <xf numFmtId="0" fontId="5" fillId="0" borderId="0" xfId="0" applyNumberFormat="1" applyFont="1" applyBorder="1" applyAlignment="1">
      <alignment vertical="center"/>
    </xf>
    <xf numFmtId="0" fontId="5" fillId="16" borderId="0" xfId="0" applyNumberFormat="1" applyFont="1" applyFill="1" applyAlignment="1">
      <alignment horizontal="left" vertical="center"/>
    </xf>
    <xf numFmtId="0" fontId="5" fillId="0" borderId="0" xfId="0" applyNumberFormat="1" applyFont="1" applyAlignment="1">
      <alignment vertical="center"/>
    </xf>
    <xf numFmtId="0" fontId="11" fillId="0" borderId="4" xfId="0" applyNumberFormat="1" applyFont="1" applyFill="1" applyBorder="1" applyAlignment="1">
      <alignment horizontal="center" vertical="center"/>
    </xf>
    <xf numFmtId="0" fontId="5" fillId="0" borderId="0" xfId="190" applyNumberFormat="1" applyFont="1" applyFill="1" applyBorder="1" applyAlignment="1">
      <alignment vertical="center"/>
    </xf>
    <xf numFmtId="0" fontId="5" fillId="0" borderId="0" xfId="0" applyNumberFormat="1" applyFont="1" applyFill="1" applyBorder="1" applyAlignment="1">
      <alignment vertical="center"/>
    </xf>
    <xf numFmtId="0" fontId="5" fillId="16" borderId="0" xfId="241" applyNumberFormat="1" applyFont="1" applyFill="1" applyBorder="1" applyAlignment="1">
      <alignment horizontal="left" vertical="center"/>
    </xf>
    <xf numFmtId="0" fontId="5" fillId="16" borderId="0" xfId="241" applyNumberFormat="1" applyFont="1" applyFill="1" applyBorder="1" applyAlignment="1">
      <alignment horizontal="center" vertical="center"/>
    </xf>
    <xf numFmtId="0" fontId="5" fillId="26" borderId="29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30" xfId="241" applyNumberFormat="1" applyFont="1" applyBorder="1" applyAlignment="1">
      <alignment horizontal="center" vertical="center" wrapText="1"/>
    </xf>
    <xf numFmtId="0" fontId="5" fillId="26" borderId="3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31" xfId="241" applyNumberFormat="1" applyFont="1" applyBorder="1" applyAlignment="1">
      <alignment horizontal="center" vertical="center" wrapText="1"/>
    </xf>
    <xf numFmtId="0" fontId="5" fillId="16" borderId="0" xfId="241" applyNumberFormat="1" applyFont="1" applyFill="1" applyAlignment="1">
      <alignment horizontal="center" vertical="center"/>
    </xf>
    <xf numFmtId="0" fontId="16" fillId="0" borderId="0" xfId="0" applyNumberFormat="1" applyFont="1" applyAlignment="1">
      <alignment vertical="center"/>
    </xf>
    <xf numFmtId="0" fontId="5" fillId="16" borderId="0" xfId="243" applyNumberFormat="1" applyFont="1" applyFill="1" applyBorder="1" applyAlignment="1">
      <alignment vertical="center"/>
    </xf>
    <xf numFmtId="0" fontId="5" fillId="16" borderId="0" xfId="243" applyNumberFormat="1" applyFont="1" applyFill="1" applyBorder="1" applyAlignment="1">
      <alignment horizontal="left" vertical="center"/>
    </xf>
    <xf numFmtId="0" fontId="5" fillId="16" borderId="0" xfId="247" applyNumberFormat="1" applyFont="1" applyFill="1" applyBorder="1" applyAlignment="1">
      <alignment horizontal="right" vertical="center"/>
    </xf>
    <xf numFmtId="0" fontId="84" fillId="26" borderId="0" xfId="247" applyNumberFormat="1" applyFont="1" applyFill="1" applyBorder="1" applyAlignment="1" applyProtection="1">
      <alignment horizontal="center" vertical="center"/>
      <protection hidden="1"/>
    </xf>
    <xf numFmtId="0" fontId="5" fillId="0" borderId="0" xfId="0" applyNumberFormat="1" applyFont="1" applyBorder="1" applyAlignment="1">
      <alignment horizontal="left" vertical="center"/>
    </xf>
    <xf numFmtId="0" fontId="5" fillId="0" borderId="0" xfId="0" applyNumberFormat="1" applyFont="1" applyBorder="1" applyAlignment="1">
      <alignment vertical="center" shrinkToFit="1"/>
    </xf>
    <xf numFmtId="0" fontId="5" fillId="0" borderId="19" xfId="0" applyNumberFormat="1" applyFont="1" applyBorder="1" applyAlignment="1">
      <alignment vertical="center"/>
    </xf>
    <xf numFmtId="0" fontId="84" fillId="26" borderId="0" xfId="0" applyNumberFormat="1" applyFont="1" applyFill="1" applyBorder="1" applyAlignment="1" applyProtection="1">
      <alignment horizontal="center" vertical="center"/>
      <protection hidden="1"/>
    </xf>
    <xf numFmtId="0" fontId="84" fillId="26" borderId="0" xfId="0" applyNumberFormat="1" applyFont="1" applyFill="1" applyAlignment="1" applyProtection="1">
      <alignment horizontal="center" vertical="center"/>
      <protection hidden="1"/>
    </xf>
    <xf numFmtId="0" fontId="5" fillId="16" borderId="0" xfId="234" applyNumberFormat="1" applyFont="1" applyFill="1" applyBorder="1" applyAlignment="1" applyProtection="1">
      <alignment horizontal="center" vertical="center"/>
      <protection hidden="1"/>
    </xf>
    <xf numFmtId="0" fontId="5" fillId="16" borderId="0" xfId="234" applyNumberFormat="1" applyFont="1" applyFill="1" applyBorder="1" applyAlignment="1" applyProtection="1">
      <alignment vertical="center"/>
      <protection locked="0"/>
    </xf>
    <xf numFmtId="0" fontId="5" fillId="16" borderId="0" xfId="234" applyNumberFormat="1" applyFont="1" applyFill="1" applyAlignment="1" applyProtection="1">
      <alignment horizontal="center" vertical="center"/>
      <protection hidden="1"/>
    </xf>
    <xf numFmtId="0" fontId="5" fillId="0" borderId="32" xfId="0" applyNumberFormat="1" applyFont="1" applyFill="1" applyBorder="1" applyAlignment="1">
      <alignment horizontal="center" vertical="center"/>
    </xf>
    <xf numFmtId="41" fontId="11" fillId="27" borderId="4" xfId="192" applyFont="1" applyFill="1" applyBorder="1" applyAlignment="1">
      <alignment horizontal="center" vertical="center"/>
    </xf>
    <xf numFmtId="0" fontId="5" fillId="0" borderId="0" xfId="0" applyNumberFormat="1" applyFont="1" applyFill="1" applyAlignment="1">
      <alignment vertical="center" wrapText="1"/>
    </xf>
    <xf numFmtId="0" fontId="2" fillId="26" borderId="19" xfId="239" applyNumberFormat="1" applyFont="1" applyFill="1" applyBorder="1" applyAlignment="1" applyProtection="1">
      <alignment vertical="center"/>
      <protection hidden="1"/>
    </xf>
    <xf numFmtId="41" fontId="5" fillId="27" borderId="0" xfId="239" applyNumberFormat="1" applyFont="1" applyFill="1" applyBorder="1" applyAlignment="1">
      <alignment horizontal="right" vertical="center"/>
    </xf>
    <xf numFmtId="41" fontId="5" fillId="27" borderId="4" xfId="239" applyNumberFormat="1" applyFont="1" applyFill="1" applyBorder="1" applyAlignment="1">
      <alignment horizontal="right" vertical="center"/>
    </xf>
    <xf numFmtId="41" fontId="5" fillId="27" borderId="0" xfId="238" applyNumberFormat="1" applyFont="1" applyFill="1" applyBorder="1" applyAlignment="1" applyProtection="1">
      <alignment horizontal="right" vertical="center"/>
      <protection locked="0"/>
    </xf>
    <xf numFmtId="41" fontId="11" fillId="27" borderId="17" xfId="0" applyNumberFormat="1" applyFont="1" applyFill="1" applyBorder="1" applyAlignment="1">
      <alignment vertical="center" shrinkToFit="1"/>
    </xf>
    <xf numFmtId="0" fontId="5" fillId="0" borderId="0" xfId="0" applyNumberFormat="1" applyFont="1" applyBorder="1" applyAlignment="1">
      <alignment horizontal="right" vertical="center"/>
    </xf>
    <xf numFmtId="41" fontId="11" fillId="27" borderId="26" xfId="193" applyNumberFormat="1" applyFont="1" applyFill="1" applyBorder="1" applyAlignment="1">
      <alignment horizontal="right" vertical="center"/>
    </xf>
    <xf numFmtId="41" fontId="11" fillId="27" borderId="4" xfId="193" applyNumberFormat="1" applyFont="1" applyFill="1" applyBorder="1" applyAlignment="1">
      <alignment horizontal="right" vertical="center"/>
    </xf>
    <xf numFmtId="41" fontId="11" fillId="27" borderId="4" xfId="0" applyNumberFormat="1" applyFont="1" applyFill="1" applyBorder="1" applyAlignment="1">
      <alignment horizontal="right" vertical="center"/>
    </xf>
    <xf numFmtId="41" fontId="11" fillId="27" borderId="18" xfId="0" applyNumberFormat="1" applyFont="1" applyFill="1" applyBorder="1" applyAlignment="1">
      <alignment horizontal="right" vertical="center"/>
    </xf>
    <xf numFmtId="41" fontId="11" fillId="27" borderId="4" xfId="241" applyNumberFormat="1" applyFont="1" applyFill="1" applyBorder="1" applyAlignment="1">
      <alignment horizontal="right" vertical="center" shrinkToFit="1"/>
    </xf>
    <xf numFmtId="41" fontId="5" fillId="26" borderId="0" xfId="196" applyNumberFormat="1" applyFont="1" applyFill="1" applyBorder="1" applyAlignment="1">
      <alignment horizontal="center" vertical="center"/>
    </xf>
    <xf numFmtId="41" fontId="11" fillId="0" borderId="0" xfId="196" applyNumberFormat="1" applyFont="1" applyFill="1" applyBorder="1" applyAlignment="1">
      <alignment horizontal="center" vertical="center"/>
    </xf>
    <xf numFmtId="41" fontId="5" fillId="0" borderId="0" xfId="196" applyNumberFormat="1" applyFont="1" applyFill="1" applyBorder="1" applyAlignment="1">
      <alignment horizontal="center" vertical="center"/>
    </xf>
    <xf numFmtId="41" fontId="5" fillId="0" borderId="4" xfId="196" applyNumberFormat="1" applyFont="1" applyFill="1" applyBorder="1" applyAlignment="1">
      <alignment horizontal="center" vertical="center"/>
    </xf>
    <xf numFmtId="41" fontId="5" fillId="16" borderId="0" xfId="223" applyNumberFormat="1" applyFont="1" applyFill="1" applyBorder="1" applyAlignment="1">
      <alignment horizontal="right" vertical="center"/>
    </xf>
    <xf numFmtId="41" fontId="5" fillId="16" borderId="0" xfId="243" applyNumberFormat="1" applyFont="1" applyFill="1" applyBorder="1" applyAlignment="1">
      <alignment horizontal="left" vertical="center"/>
    </xf>
    <xf numFmtId="43" fontId="84" fillId="27" borderId="4" xfId="247" applyNumberFormat="1" applyFont="1" applyFill="1" applyBorder="1" applyAlignment="1" applyProtection="1">
      <alignment horizontal="center" vertical="center" wrapText="1"/>
      <protection locked="0" hidden="1"/>
    </xf>
    <xf numFmtId="43" fontId="84" fillId="27" borderId="4" xfId="226" applyNumberFormat="1" applyFont="1" applyFill="1" applyBorder="1" applyAlignment="1" applyProtection="1">
      <alignment horizontal="center" vertical="center" wrapText="1"/>
      <protection locked="0" hidden="1"/>
    </xf>
    <xf numFmtId="0" fontId="5" fillId="16" borderId="33" xfId="243" applyNumberFormat="1" applyFont="1" applyFill="1" applyBorder="1" applyAlignment="1">
      <alignment vertical="center" wrapText="1"/>
    </xf>
    <xf numFmtId="0" fontId="5" fillId="16" borderId="34" xfId="243" applyNumberFormat="1" applyFont="1" applyFill="1" applyBorder="1" applyAlignment="1">
      <alignment vertical="center" wrapText="1"/>
    </xf>
    <xf numFmtId="41" fontId="5" fillId="27" borderId="4" xfId="0" applyNumberFormat="1" applyFont="1" applyFill="1" applyBorder="1" applyAlignment="1">
      <alignment vertical="center"/>
    </xf>
    <xf numFmtId="41" fontId="5" fillId="27" borderId="16" xfId="0" applyNumberFormat="1" applyFont="1" applyFill="1" applyBorder="1" applyAlignment="1">
      <alignment vertical="center"/>
    </xf>
    <xf numFmtId="41" fontId="5" fillId="27" borderId="26" xfId="0" applyNumberFormat="1" applyFont="1" applyFill="1" applyBorder="1" applyAlignment="1">
      <alignment vertical="center"/>
    </xf>
    <xf numFmtId="41" fontId="5" fillId="27" borderId="0" xfId="193" applyFont="1" applyFill="1" applyBorder="1" applyAlignment="1">
      <alignment vertical="center" shrinkToFit="1"/>
    </xf>
    <xf numFmtId="41" fontId="5" fillId="27" borderId="17" xfId="193" applyFont="1" applyFill="1" applyBorder="1" applyAlignment="1">
      <alignment vertical="center" shrinkToFit="1"/>
    </xf>
    <xf numFmtId="41" fontId="5" fillId="27" borderId="17" xfId="0" applyNumberFormat="1" applyFont="1" applyFill="1" applyBorder="1" applyAlignment="1">
      <alignment vertical="center" shrinkToFit="1"/>
    </xf>
    <xf numFmtId="41" fontId="5" fillId="27" borderId="4" xfId="193" applyFont="1" applyFill="1" applyBorder="1" applyAlignment="1">
      <alignment vertical="center" shrinkToFit="1"/>
    </xf>
    <xf numFmtId="41" fontId="5" fillId="27" borderId="18" xfId="193" applyFont="1" applyFill="1" applyBorder="1" applyAlignment="1">
      <alignment vertical="center" shrinkToFit="1"/>
    </xf>
    <xf numFmtId="183" fontId="5" fillId="27" borderId="4" xfId="231" applyNumberFormat="1" applyFont="1" applyFill="1" applyBorder="1" applyAlignment="1">
      <alignment horizontal="center" vertical="center"/>
    </xf>
    <xf numFmtId="183" fontId="5" fillId="27" borderId="17" xfId="0" applyNumberFormat="1" applyFont="1" applyFill="1" applyBorder="1" applyAlignment="1">
      <alignment horizontal="center" vertical="center"/>
    </xf>
    <xf numFmtId="183" fontId="5" fillId="27" borderId="4" xfId="0" applyNumberFormat="1" applyFont="1" applyFill="1" applyBorder="1" applyAlignment="1">
      <alignment horizontal="center" vertical="center"/>
    </xf>
    <xf numFmtId="183" fontId="5" fillId="27" borderId="18" xfId="0" applyNumberFormat="1" applyFont="1" applyFill="1" applyBorder="1" applyAlignment="1">
      <alignment horizontal="center" vertical="center"/>
    </xf>
    <xf numFmtId="43" fontId="5" fillId="27" borderId="0" xfId="190" applyNumberFormat="1" applyFont="1" applyFill="1" applyBorder="1" applyAlignment="1">
      <alignment vertical="center"/>
    </xf>
    <xf numFmtId="43" fontId="5" fillId="27" borderId="0" xfId="190" applyNumberFormat="1" applyFont="1" applyFill="1" applyBorder="1" applyAlignment="1">
      <alignment horizontal="right" vertical="center"/>
    </xf>
    <xf numFmtId="41" fontId="5" fillId="27" borderId="0" xfId="190" applyFont="1" applyFill="1" applyBorder="1" applyAlignment="1">
      <alignment vertical="center"/>
    </xf>
    <xf numFmtId="41" fontId="5" fillId="27" borderId="0" xfId="190" applyFont="1" applyFill="1" applyBorder="1" applyAlignment="1">
      <alignment horizontal="right" vertical="center"/>
    </xf>
    <xf numFmtId="41" fontId="5" fillId="27" borderId="17" xfId="190" applyFont="1" applyFill="1" applyBorder="1" applyAlignment="1">
      <alignment horizontal="right" vertical="center"/>
    </xf>
    <xf numFmtId="41" fontId="5" fillId="27" borderId="4" xfId="190" applyFont="1" applyFill="1" applyBorder="1" applyAlignment="1">
      <alignment vertical="center"/>
    </xf>
    <xf numFmtId="41" fontId="5" fillId="27" borderId="4" xfId="190" applyFont="1" applyFill="1" applyBorder="1" applyAlignment="1">
      <alignment horizontal="right" vertical="center"/>
    </xf>
    <xf numFmtId="41" fontId="5" fillId="27" borderId="18" xfId="190" applyFont="1" applyFill="1" applyBorder="1" applyAlignment="1">
      <alignment horizontal="right" vertical="center"/>
    </xf>
    <xf numFmtId="0" fontId="5" fillId="0" borderId="35" xfId="226" applyNumberFormat="1" applyFont="1" applyFill="1" applyBorder="1" applyAlignment="1">
      <alignment horizontal="center" vertical="center"/>
    </xf>
    <xf numFmtId="0" fontId="5" fillId="0" borderId="17" xfId="226" applyNumberFormat="1" applyFont="1" applyFill="1" applyBorder="1" applyAlignment="1">
      <alignment horizontal="center" vertical="center"/>
    </xf>
    <xf numFmtId="0" fontId="5" fillId="0" borderId="36" xfId="0" applyNumberFormat="1" applyFont="1" applyFill="1" applyBorder="1" applyAlignment="1">
      <alignment horizontal="center" vertical="center"/>
    </xf>
    <xf numFmtId="0" fontId="5" fillId="0" borderId="37" xfId="0" applyNumberFormat="1" applyFont="1" applyFill="1" applyBorder="1" applyAlignment="1">
      <alignment horizontal="center" vertical="center"/>
    </xf>
    <xf numFmtId="0" fontId="5" fillId="0" borderId="38" xfId="226" applyNumberFormat="1" applyFont="1" applyFill="1" applyBorder="1" applyAlignment="1">
      <alignment horizontal="center" vertical="center"/>
    </xf>
    <xf numFmtId="0" fontId="5" fillId="0" borderId="39" xfId="0" applyNumberFormat="1" applyFont="1" applyFill="1" applyBorder="1" applyAlignment="1">
      <alignment horizontal="center" vertical="center"/>
    </xf>
    <xf numFmtId="41" fontId="85" fillId="27" borderId="4" xfId="0" applyNumberFormat="1" applyFont="1" applyFill="1" applyBorder="1" applyAlignment="1" applyProtection="1">
      <alignment horizontal="right" vertical="center"/>
      <protection hidden="1"/>
    </xf>
    <xf numFmtId="41" fontId="11" fillId="27" borderId="4" xfId="234" applyNumberFormat="1" applyFont="1" applyFill="1" applyBorder="1" applyAlignment="1" applyProtection="1">
      <alignment horizontal="right" vertical="center"/>
      <protection hidden="1"/>
    </xf>
    <xf numFmtId="0" fontId="73" fillId="0" borderId="0" xfId="0" applyNumberFormat="1" applyFont="1" applyFill="1" applyAlignment="1">
      <alignment vertical="center"/>
    </xf>
    <xf numFmtId="0" fontId="5" fillId="16" borderId="0" xfId="242" applyNumberFormat="1" applyFont="1" applyFill="1" applyBorder="1" applyAlignment="1">
      <alignment horizontal="right" vertical="center"/>
    </xf>
    <xf numFmtId="0" fontId="0" fillId="0" borderId="0" xfId="0" applyNumberFormat="1" applyFont="1" applyAlignment="1">
      <alignment vertical="center"/>
    </xf>
    <xf numFmtId="0" fontId="73" fillId="0" borderId="0" xfId="0" applyNumberFormat="1" applyFont="1" applyFill="1" applyAlignment="1">
      <alignment horizontal="center" vertical="center"/>
    </xf>
    <xf numFmtId="0" fontId="84" fillId="26" borderId="0" xfId="240" applyNumberFormat="1" applyFont="1" applyFill="1" applyAlignment="1" applyProtection="1">
      <alignment horizontal="left" vertical="center"/>
      <protection hidden="1"/>
    </xf>
    <xf numFmtId="0" fontId="84" fillId="26" borderId="0" xfId="238" applyNumberFormat="1" applyFont="1" applyFill="1" applyAlignment="1" applyProtection="1">
      <alignment horizontal="left" vertical="center"/>
      <protection hidden="1"/>
    </xf>
    <xf numFmtId="0" fontId="84" fillId="26" borderId="0" xfId="239" applyNumberFormat="1" applyFont="1" applyFill="1" applyBorder="1" applyAlignment="1" applyProtection="1">
      <alignment horizontal="left" vertical="center"/>
      <protection hidden="1"/>
    </xf>
    <xf numFmtId="0" fontId="84" fillId="26" borderId="0" xfId="225" applyNumberFormat="1" applyFont="1" applyFill="1" applyBorder="1" applyAlignment="1" applyProtection="1">
      <alignment horizontal="right" vertical="center"/>
      <protection hidden="1"/>
    </xf>
    <xf numFmtId="0" fontId="84" fillId="26" borderId="0" xfId="239" applyNumberFormat="1" applyFont="1" applyFill="1" applyAlignment="1" applyProtection="1">
      <alignment horizontal="center" vertical="center"/>
      <protection hidden="1"/>
    </xf>
    <xf numFmtId="0" fontId="84" fillId="26" borderId="0" xfId="225" applyNumberFormat="1" applyFont="1" applyFill="1" applyAlignment="1" applyProtection="1">
      <alignment horizontal="center" vertical="center"/>
      <protection hidden="1"/>
    </xf>
    <xf numFmtId="0" fontId="1" fillId="0" borderId="0" xfId="0" applyNumberFormat="1" applyFont="1" applyAlignment="1">
      <alignment vertical="center"/>
    </xf>
    <xf numFmtId="0" fontId="86" fillId="26" borderId="0" xfId="250" applyNumberFormat="1" applyFont="1" applyFill="1" applyBorder="1" applyAlignment="1" applyProtection="1">
      <alignment horizontal="left" vertical="center"/>
      <protection hidden="1"/>
    </xf>
    <xf numFmtId="0" fontId="86" fillId="26" borderId="0" xfId="250" applyNumberFormat="1" applyFont="1" applyFill="1" applyBorder="1" applyAlignment="1" applyProtection="1">
      <alignment horizontal="center" vertical="center"/>
      <protection hidden="1"/>
    </xf>
    <xf numFmtId="0" fontId="5" fillId="0" borderId="17" xfId="190" quotePrefix="1" applyNumberFormat="1" applyFont="1" applyBorder="1" applyAlignment="1" applyProtection="1">
      <alignment horizontal="center" vertical="center"/>
      <protection hidden="1"/>
    </xf>
    <xf numFmtId="0" fontId="11" fillId="0" borderId="17" xfId="190" quotePrefix="1" applyNumberFormat="1" applyFont="1" applyBorder="1" applyAlignment="1" applyProtection="1">
      <alignment horizontal="center" vertical="center"/>
      <protection hidden="1"/>
    </xf>
    <xf numFmtId="0" fontId="2" fillId="26" borderId="19" xfId="239" applyNumberFormat="1" applyFont="1" applyFill="1" applyBorder="1" applyAlignment="1" applyProtection="1">
      <alignment horizontal="right" vertical="center"/>
      <protection hidden="1"/>
    </xf>
    <xf numFmtId="3" fontId="11" fillId="27" borderId="4" xfId="232" applyNumberFormat="1" applyFont="1" applyFill="1" applyBorder="1" applyAlignment="1" applyProtection="1">
      <alignment horizontal="right" vertical="center"/>
      <protection hidden="1"/>
    </xf>
    <xf numFmtId="0" fontId="5" fillId="0" borderId="0" xfId="0" applyNumberFormat="1" applyFont="1" applyFill="1" applyAlignment="1">
      <alignment horizontal="right" vertical="center"/>
    </xf>
    <xf numFmtId="0" fontId="5" fillId="0" borderId="19" xfId="0" applyFont="1" applyFill="1" applyBorder="1" applyAlignment="1">
      <alignment vertical="center"/>
    </xf>
    <xf numFmtId="0" fontId="5" fillId="16" borderId="0" xfId="239" applyNumberFormat="1" applyFont="1" applyFill="1" applyBorder="1" applyAlignment="1">
      <alignment horizontal="right" vertical="center"/>
    </xf>
    <xf numFmtId="0" fontId="0" fillId="0" borderId="0" xfId="0" applyFont="1" applyAlignment="1">
      <alignment vertical="center"/>
    </xf>
    <xf numFmtId="0" fontId="73" fillId="0" borderId="0" xfId="0" applyNumberFormat="1" applyFont="1" applyAlignment="1">
      <alignment vertical="center"/>
    </xf>
    <xf numFmtId="0" fontId="5" fillId="0" borderId="0" xfId="0" applyNumberFormat="1" applyFont="1" applyAlignment="1">
      <alignment horizontal="right" vertical="center"/>
    </xf>
    <xf numFmtId="0" fontId="1" fillId="0" borderId="0" xfId="0" applyFont="1" applyAlignment="1">
      <alignment vertical="center"/>
    </xf>
    <xf numFmtId="0" fontId="1" fillId="0" borderId="16" xfId="0" applyNumberFormat="1" applyFont="1" applyBorder="1" applyAlignment="1">
      <alignment vertical="center"/>
    </xf>
    <xf numFmtId="0" fontId="1" fillId="0" borderId="19" xfId="0" applyNumberFormat="1" applyFont="1" applyBorder="1" applyAlignment="1">
      <alignment vertical="center"/>
    </xf>
    <xf numFmtId="0" fontId="72" fillId="16" borderId="0" xfId="0" applyNumberFormat="1" applyFont="1" applyFill="1" applyBorder="1" applyAlignment="1">
      <alignment horizontal="center" vertical="center"/>
    </xf>
    <xf numFmtId="0" fontId="5" fillId="16" borderId="0" xfId="0" applyNumberFormat="1" applyFont="1" applyFill="1" applyAlignment="1">
      <alignment horizontal="right" vertical="center"/>
    </xf>
    <xf numFmtId="0" fontId="5" fillId="16" borderId="0" xfId="241" applyNumberFormat="1" applyFont="1" applyFill="1" applyBorder="1" applyAlignment="1">
      <alignment horizontal="right" vertical="center"/>
    </xf>
    <xf numFmtId="0" fontId="72" fillId="16" borderId="0" xfId="241" applyNumberFormat="1" applyFont="1" applyFill="1" applyBorder="1" applyAlignment="1">
      <alignment horizontal="center" vertical="center"/>
    </xf>
    <xf numFmtId="0" fontId="76" fillId="16" borderId="0" xfId="241" applyNumberFormat="1" applyFont="1" applyFill="1" applyAlignment="1">
      <alignment horizontal="center" vertical="center"/>
    </xf>
    <xf numFmtId="0" fontId="76" fillId="16" borderId="0" xfId="241" applyFont="1" applyFill="1" applyAlignment="1">
      <alignment horizontal="center" vertical="center"/>
    </xf>
    <xf numFmtId="0" fontId="76" fillId="16" borderId="0" xfId="241" applyFont="1" applyFill="1" applyBorder="1" applyAlignment="1">
      <alignment horizontal="center" vertical="center"/>
    </xf>
    <xf numFmtId="180" fontId="76" fillId="16" borderId="0" xfId="241" applyNumberFormat="1" applyFont="1" applyFill="1" applyBorder="1" applyAlignment="1">
      <alignment horizontal="center" vertical="center"/>
    </xf>
    <xf numFmtId="0" fontId="5" fillId="26" borderId="0" xfId="241" applyNumberFormat="1" applyFont="1" applyFill="1" applyBorder="1" applyAlignment="1">
      <alignment horizontal="left" vertical="center"/>
    </xf>
    <xf numFmtId="0" fontId="5" fillId="16" borderId="0" xfId="241" applyNumberFormat="1" applyFont="1" applyFill="1" applyAlignment="1">
      <alignment horizontal="right" vertical="center"/>
    </xf>
    <xf numFmtId="0" fontId="5" fillId="16" borderId="0" xfId="0" applyNumberFormat="1" applyFont="1" applyFill="1" applyBorder="1" applyAlignment="1">
      <alignment vertical="center"/>
    </xf>
    <xf numFmtId="0" fontId="5" fillId="16" borderId="4" xfId="0" applyNumberFormat="1" applyFont="1" applyFill="1" applyBorder="1" applyAlignment="1">
      <alignment vertical="center"/>
    </xf>
    <xf numFmtId="0" fontId="5" fillId="16" borderId="4" xfId="0" applyNumberFormat="1" applyFont="1" applyFill="1" applyBorder="1" applyAlignment="1">
      <alignment horizontal="right" vertical="center"/>
    </xf>
    <xf numFmtId="0" fontId="16" fillId="0" borderId="0" xfId="0" applyNumberFormat="1" applyFont="1" applyBorder="1" applyAlignment="1">
      <alignment vertical="center"/>
    </xf>
    <xf numFmtId="0" fontId="16" fillId="0" borderId="0" xfId="0" applyFont="1" applyAlignment="1">
      <alignment vertical="center"/>
    </xf>
    <xf numFmtId="0" fontId="16" fillId="0" borderId="0" xfId="0" applyFont="1" applyBorder="1" applyAlignment="1">
      <alignment vertical="center"/>
    </xf>
    <xf numFmtId="0" fontId="5" fillId="16" borderId="0" xfId="223" applyNumberFormat="1" applyFont="1" applyFill="1" applyBorder="1" applyAlignment="1">
      <alignment horizontal="left" vertical="center"/>
    </xf>
    <xf numFmtId="0" fontId="5" fillId="16" borderId="0" xfId="243" applyNumberFormat="1" applyFont="1" applyFill="1" applyBorder="1" applyAlignment="1">
      <alignment horizontal="right" vertical="center"/>
    </xf>
    <xf numFmtId="0" fontId="5" fillId="16" borderId="0" xfId="223" applyNumberFormat="1" applyFont="1" applyFill="1" applyBorder="1" applyAlignment="1">
      <alignment horizontal="right" vertical="center"/>
    </xf>
    <xf numFmtId="0" fontId="72" fillId="16" borderId="0" xfId="243" applyNumberFormat="1" applyFont="1" applyFill="1" applyBorder="1" applyAlignment="1">
      <alignment horizontal="center" vertical="center"/>
    </xf>
    <xf numFmtId="0" fontId="2" fillId="16" borderId="0" xfId="243" applyNumberFormat="1" applyFont="1" applyFill="1" applyBorder="1" applyAlignment="1">
      <alignment horizontal="center" vertical="center"/>
    </xf>
    <xf numFmtId="186" fontId="2" fillId="16" borderId="0" xfId="243" applyNumberFormat="1" applyFont="1" applyFill="1" applyBorder="1" applyAlignment="1">
      <alignment horizontal="center" vertical="center"/>
    </xf>
    <xf numFmtId="186" fontId="2" fillId="16" borderId="0" xfId="223" applyNumberFormat="1" applyFont="1" applyFill="1" applyBorder="1" applyAlignment="1">
      <alignment horizontal="center" vertical="center"/>
    </xf>
    <xf numFmtId="186" fontId="76" fillId="16" borderId="0" xfId="243" applyNumberFormat="1" applyFont="1" applyFill="1" applyBorder="1" applyAlignment="1">
      <alignment horizontal="center" vertical="center"/>
    </xf>
    <xf numFmtId="0" fontId="84" fillId="26" borderId="0" xfId="0" applyNumberFormat="1" applyFont="1" applyFill="1" applyAlignment="1" applyProtection="1">
      <alignment horizontal="left" vertical="center"/>
      <protection hidden="1"/>
    </xf>
    <xf numFmtId="0" fontId="84" fillId="26" borderId="0" xfId="247" applyNumberFormat="1" applyFont="1" applyFill="1" applyAlignment="1" applyProtection="1">
      <alignment horizontal="center" vertical="center"/>
      <protection hidden="1"/>
    </xf>
    <xf numFmtId="0" fontId="84" fillId="26" borderId="0" xfId="0" applyNumberFormat="1" applyFont="1" applyFill="1" applyBorder="1" applyAlignment="1" applyProtection="1">
      <alignment horizontal="right" vertical="center"/>
      <protection hidden="1"/>
    </xf>
    <xf numFmtId="0" fontId="84" fillId="26" borderId="0" xfId="0" applyNumberFormat="1" applyFont="1" applyFill="1" applyAlignment="1" applyProtection="1">
      <alignment horizontal="right" vertical="center"/>
      <protection hidden="1"/>
    </xf>
    <xf numFmtId="0" fontId="84" fillId="26" borderId="0" xfId="247" applyNumberFormat="1" applyFont="1" applyFill="1" applyBorder="1" applyAlignment="1" applyProtection="1">
      <alignment horizontal="right" vertical="center"/>
      <protection hidden="1"/>
    </xf>
    <xf numFmtId="0" fontId="84" fillId="26" borderId="0" xfId="247" applyNumberFormat="1" applyFont="1" applyFill="1" applyBorder="1" applyAlignment="1" applyProtection="1">
      <alignment horizontal="left" vertical="center"/>
      <protection hidden="1"/>
    </xf>
    <xf numFmtId="0" fontId="87" fillId="26" borderId="0" xfId="247" applyNumberFormat="1" applyFont="1" applyFill="1" applyBorder="1" applyAlignment="1" applyProtection="1">
      <alignment horizontal="center" vertical="center"/>
      <protection hidden="1"/>
    </xf>
    <xf numFmtId="0" fontId="88" fillId="26" borderId="0" xfId="0" applyNumberFormat="1" applyFont="1" applyFill="1" applyAlignment="1" applyProtection="1">
      <alignment vertical="center"/>
      <protection hidden="1"/>
    </xf>
    <xf numFmtId="0" fontId="88" fillId="26" borderId="0" xfId="0" applyFont="1" applyFill="1" applyAlignment="1" applyProtection="1">
      <alignment vertical="center"/>
      <protection hidden="1"/>
    </xf>
    <xf numFmtId="0" fontId="84" fillId="26" borderId="0" xfId="247" applyNumberFormat="1" applyFont="1" applyFill="1" applyBorder="1" applyAlignment="1" applyProtection="1">
      <alignment vertical="center"/>
      <protection hidden="1"/>
    </xf>
    <xf numFmtId="0" fontId="84" fillId="26" borderId="0" xfId="0" applyNumberFormat="1" applyFont="1" applyFill="1" applyBorder="1" applyAlignment="1" applyProtection="1">
      <alignment vertical="center"/>
      <protection hidden="1"/>
    </xf>
    <xf numFmtId="0" fontId="84" fillId="26" borderId="0" xfId="0" applyNumberFormat="1" applyFont="1" applyFill="1" applyAlignment="1" applyProtection="1">
      <alignment vertical="center"/>
      <protection hidden="1"/>
    </xf>
    <xf numFmtId="41" fontId="5" fillId="26" borderId="0" xfId="223" applyNumberFormat="1" applyFont="1" applyFill="1" applyBorder="1" applyAlignment="1">
      <alignment horizontal="left" vertical="center"/>
    </xf>
    <xf numFmtId="0" fontId="5" fillId="16" borderId="0" xfId="223" applyNumberFormat="1" applyFont="1" applyFill="1" applyBorder="1" applyAlignment="1">
      <alignment horizontal="center" vertical="center"/>
    </xf>
    <xf numFmtId="0" fontId="5" fillId="16" borderId="4" xfId="0" applyNumberFormat="1" applyFont="1" applyFill="1" applyBorder="1" applyAlignment="1">
      <alignment horizontal="left" vertical="center"/>
    </xf>
    <xf numFmtId="0" fontId="5" fillId="0" borderId="4" xfId="0" applyNumberFormat="1" applyFont="1" applyBorder="1" applyAlignment="1">
      <alignment vertical="center"/>
    </xf>
    <xf numFmtId="0" fontId="5" fillId="0" borderId="4" xfId="0" applyNumberFormat="1" applyFont="1" applyBorder="1" applyAlignment="1">
      <alignment horizontal="right" vertical="center"/>
    </xf>
    <xf numFmtId="182" fontId="5" fillId="0" borderId="0" xfId="190" applyNumberFormat="1" applyFont="1" applyFill="1" applyBorder="1" applyAlignment="1">
      <alignment vertical="center"/>
    </xf>
    <xf numFmtId="178" fontId="5" fillId="0" borderId="0" xfId="190" applyNumberFormat="1" applyFont="1" applyFill="1" applyBorder="1" applyAlignment="1">
      <alignment vertical="center"/>
    </xf>
    <xf numFmtId="0" fontId="5" fillId="0" borderId="19" xfId="0" applyNumberFormat="1" applyFont="1" applyFill="1" applyBorder="1" applyAlignment="1">
      <alignment vertical="center" shrinkToFit="1"/>
    </xf>
    <xf numFmtId="0" fontId="5" fillId="0" borderId="0" xfId="190" applyNumberFormat="1" applyFont="1" applyFill="1" applyAlignment="1">
      <alignment vertical="center"/>
    </xf>
    <xf numFmtId="0" fontId="87" fillId="26" borderId="0" xfId="0" applyNumberFormat="1" applyFont="1" applyFill="1" applyAlignment="1" applyProtection="1">
      <alignment vertical="center"/>
      <protection hidden="1"/>
    </xf>
    <xf numFmtId="0" fontId="87" fillId="26" borderId="0" xfId="0" applyNumberFormat="1" applyFont="1" applyFill="1" applyBorder="1" applyAlignment="1" applyProtection="1">
      <alignment horizontal="center" vertical="center"/>
      <protection hidden="1"/>
    </xf>
    <xf numFmtId="0" fontId="88" fillId="26" borderId="0" xfId="0" applyNumberFormat="1" applyFont="1" applyFill="1" applyAlignment="1" applyProtection="1">
      <alignment horizontal="center" vertical="center"/>
      <protection hidden="1"/>
    </xf>
    <xf numFmtId="0" fontId="88" fillId="26" borderId="0" xfId="0" applyFont="1" applyFill="1" applyAlignment="1" applyProtection="1">
      <alignment horizontal="center" vertical="center"/>
      <protection hidden="1"/>
    </xf>
    <xf numFmtId="0" fontId="88" fillId="26" borderId="0" xfId="0" applyFont="1" applyFill="1" applyBorder="1" applyAlignment="1" applyProtection="1">
      <alignment horizontal="center" vertical="center"/>
      <protection hidden="1"/>
    </xf>
    <xf numFmtId="180" fontId="88" fillId="26" borderId="0" xfId="0" applyNumberFormat="1" applyFont="1" applyFill="1" applyBorder="1" applyAlignment="1" applyProtection="1">
      <alignment horizontal="center" vertical="center"/>
      <protection hidden="1"/>
    </xf>
    <xf numFmtId="0" fontId="88" fillId="26" borderId="0" xfId="0" applyNumberFormat="1" applyFont="1" applyFill="1" applyBorder="1" applyAlignment="1" applyProtection="1">
      <alignment horizontal="center" vertical="center"/>
      <protection hidden="1"/>
    </xf>
    <xf numFmtId="0" fontId="84" fillId="26" borderId="0" xfId="0" applyNumberFormat="1" applyFont="1" applyFill="1" applyBorder="1" applyAlignment="1" applyProtection="1">
      <alignment horizontal="left" vertical="center"/>
      <protection hidden="1"/>
    </xf>
    <xf numFmtId="0" fontId="72" fillId="16" borderId="0" xfId="242" applyFont="1" applyFill="1" applyAlignment="1">
      <alignment horizontal="center" vertical="center"/>
    </xf>
    <xf numFmtId="0" fontId="76" fillId="16" borderId="0" xfId="242" applyFont="1" applyFill="1" applyAlignment="1">
      <alignment horizontal="center" vertical="center"/>
    </xf>
    <xf numFmtId="0" fontId="76" fillId="16" borderId="0" xfId="242" applyFont="1" applyFill="1" applyBorder="1" applyAlignment="1">
      <alignment horizontal="center" vertical="center"/>
    </xf>
    <xf numFmtId="180" fontId="76" fillId="16" borderId="0" xfId="242" applyNumberFormat="1" applyFont="1" applyFill="1" applyBorder="1" applyAlignment="1">
      <alignment horizontal="center" vertical="center"/>
    </xf>
    <xf numFmtId="0" fontId="5" fillId="16" borderId="0" xfId="234" applyNumberFormat="1" applyFont="1" applyFill="1" applyBorder="1" applyAlignment="1" applyProtection="1">
      <alignment horizontal="left" vertical="center"/>
      <protection hidden="1"/>
    </xf>
    <xf numFmtId="0" fontId="5" fillId="16" borderId="0" xfId="234" applyNumberFormat="1" applyFont="1" applyFill="1" applyBorder="1" applyAlignment="1" applyProtection="1">
      <alignment horizontal="right" vertical="center"/>
      <protection hidden="1"/>
    </xf>
    <xf numFmtId="0" fontId="5" fillId="16" borderId="4" xfId="234" applyNumberFormat="1" applyFont="1" applyFill="1" applyBorder="1" applyAlignment="1" applyProtection="1">
      <alignment horizontal="left" vertical="center"/>
      <protection hidden="1"/>
    </xf>
    <xf numFmtId="0" fontId="2" fillId="16" borderId="0" xfId="234" applyFont="1" applyFill="1" applyBorder="1" applyAlignment="1" applyProtection="1">
      <alignment vertical="center"/>
      <protection locked="0"/>
    </xf>
    <xf numFmtId="0" fontId="2" fillId="16" borderId="0" xfId="234" applyFont="1" applyFill="1" applyBorder="1" applyAlignment="1" applyProtection="1">
      <alignment horizontal="left" vertical="center"/>
      <protection locked="0"/>
    </xf>
    <xf numFmtId="0" fontId="2" fillId="16" borderId="0" xfId="234" applyNumberFormat="1" applyFont="1" applyFill="1" applyBorder="1" applyAlignment="1" applyProtection="1">
      <alignment horizontal="right" vertical="center"/>
      <protection locked="0"/>
    </xf>
    <xf numFmtId="0" fontId="2" fillId="16" borderId="0" xfId="234" applyFont="1" applyFill="1" applyBorder="1" applyAlignment="1" applyProtection="1">
      <alignment horizontal="left" vertical="center"/>
      <protection hidden="1"/>
    </xf>
    <xf numFmtId="0" fontId="76" fillId="16" borderId="0" xfId="234" applyNumberFormat="1" applyFont="1" applyFill="1" applyBorder="1" applyAlignment="1" applyProtection="1">
      <alignment horizontal="center" vertical="center"/>
      <protection hidden="1"/>
    </xf>
    <xf numFmtId="0" fontId="72" fillId="16" borderId="0" xfId="234" applyNumberFormat="1" applyFont="1" applyFill="1" applyAlignment="1" applyProtection="1">
      <alignment vertical="center"/>
      <protection hidden="1"/>
    </xf>
    <xf numFmtId="0" fontId="72" fillId="16" borderId="0" xfId="234" applyNumberFormat="1" applyFont="1" applyFill="1" applyBorder="1" applyAlignment="1" applyProtection="1">
      <alignment horizontal="center" vertical="center"/>
      <protection hidden="1"/>
    </xf>
    <xf numFmtId="0" fontId="76" fillId="16" borderId="0" xfId="234" applyNumberFormat="1" applyFont="1" applyFill="1" applyAlignment="1" applyProtection="1">
      <alignment horizontal="center" vertical="center"/>
      <protection hidden="1"/>
    </xf>
    <xf numFmtId="0" fontId="76" fillId="16" borderId="0" xfId="234" applyFont="1" applyFill="1" applyAlignment="1" applyProtection="1">
      <alignment horizontal="center" vertical="center"/>
      <protection hidden="1"/>
    </xf>
    <xf numFmtId="180" fontId="76" fillId="16" borderId="0" xfId="234" applyNumberFormat="1" applyFont="1" applyFill="1" applyBorder="1" applyAlignment="1" applyProtection="1">
      <alignment horizontal="center" vertical="center"/>
      <protection hidden="1"/>
    </xf>
    <xf numFmtId="0" fontId="76" fillId="16" borderId="0" xfId="234" applyFont="1" applyFill="1" applyBorder="1" applyAlignment="1" applyProtection="1">
      <alignment horizontal="center" vertical="center"/>
      <protection hidden="1"/>
    </xf>
    <xf numFmtId="0" fontId="5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right" vertical="center"/>
    </xf>
    <xf numFmtId="0" fontId="5" fillId="16" borderId="0" xfId="0" applyFont="1" applyFill="1" applyBorder="1" applyAlignment="1">
      <alignment horizontal="left" vertical="center"/>
    </xf>
    <xf numFmtId="180" fontId="5" fillId="16" borderId="0" xfId="0" applyNumberFormat="1" applyFont="1" applyFill="1" applyBorder="1" applyAlignment="1">
      <alignment horizontal="left" vertical="center"/>
    </xf>
    <xf numFmtId="0" fontId="5" fillId="16" borderId="0" xfId="0" applyFont="1" applyFill="1" applyBorder="1" applyAlignment="1">
      <alignment horizontal="right" vertical="center"/>
    </xf>
    <xf numFmtId="0" fontId="73" fillId="0" borderId="0" xfId="0" applyFont="1" applyFill="1" applyAlignment="1">
      <alignment vertical="center"/>
    </xf>
    <xf numFmtId="0" fontId="5" fillId="16" borderId="0" xfId="248" applyNumberFormat="1" applyFont="1" applyFill="1" applyBorder="1" applyAlignment="1">
      <alignment horizontal="left" vertical="center"/>
    </xf>
    <xf numFmtId="0" fontId="5" fillId="16" borderId="0" xfId="248" applyNumberFormat="1" applyFont="1" applyFill="1" applyBorder="1" applyAlignment="1">
      <alignment horizontal="right" vertical="center"/>
    </xf>
    <xf numFmtId="41" fontId="5" fillId="0" borderId="16" xfId="239" applyNumberFormat="1" applyFont="1" applyFill="1" applyBorder="1" applyAlignment="1">
      <alignment horizontal="center" vertical="center"/>
    </xf>
    <xf numFmtId="41" fontId="11" fillId="0" borderId="16" xfId="239" applyNumberFormat="1" applyFont="1" applyFill="1" applyBorder="1" applyAlignment="1">
      <alignment horizontal="right" vertical="center"/>
    </xf>
    <xf numFmtId="41" fontId="11" fillId="0" borderId="0" xfId="222" applyNumberFormat="1" applyFont="1" applyFill="1" applyBorder="1" applyAlignment="1">
      <alignment horizontal="right" vertical="center"/>
    </xf>
    <xf numFmtId="41" fontId="84" fillId="26" borderId="0" xfId="0" applyNumberFormat="1" applyFont="1" applyFill="1" applyAlignment="1" applyProtection="1">
      <alignment horizontal="center" vertical="center"/>
      <protection hidden="1"/>
    </xf>
    <xf numFmtId="177" fontId="84" fillId="26" borderId="0" xfId="0" applyNumberFormat="1" applyFont="1" applyFill="1" applyAlignment="1" applyProtection="1">
      <alignment horizontal="center" vertical="center"/>
      <protection hidden="1"/>
    </xf>
    <xf numFmtId="41" fontId="5" fillId="26" borderId="0" xfId="192" applyFont="1" applyFill="1" applyBorder="1" applyAlignment="1">
      <alignment horizontal="center" vertical="center"/>
    </xf>
    <xf numFmtId="41" fontId="5" fillId="26" borderId="0" xfId="192" applyFont="1" applyFill="1" applyBorder="1" applyAlignment="1">
      <alignment horizontal="center" vertical="center" shrinkToFit="1"/>
    </xf>
    <xf numFmtId="41" fontId="5" fillId="26" borderId="17" xfId="0" applyNumberFormat="1" applyFont="1" applyFill="1" applyBorder="1" applyAlignment="1">
      <alignment vertical="center" shrinkToFit="1"/>
    </xf>
    <xf numFmtId="41" fontId="5" fillId="26" borderId="0" xfId="193" applyNumberFormat="1" applyFont="1" applyFill="1" applyBorder="1" applyAlignment="1">
      <alignment horizontal="right" vertical="center"/>
    </xf>
    <xf numFmtId="41" fontId="5" fillId="26" borderId="0" xfId="0" applyNumberFormat="1" applyFont="1" applyFill="1" applyBorder="1" applyAlignment="1">
      <alignment horizontal="right" vertical="center"/>
    </xf>
    <xf numFmtId="41" fontId="5" fillId="26" borderId="17" xfId="0" applyNumberFormat="1" applyFont="1" applyFill="1" applyBorder="1" applyAlignment="1">
      <alignment horizontal="right" vertical="center"/>
    </xf>
    <xf numFmtId="41" fontId="11" fillId="0" borderId="0" xfId="241" applyNumberFormat="1" applyFont="1" applyFill="1" applyBorder="1" applyAlignment="1">
      <alignment horizontal="right" vertical="center" shrinkToFit="1"/>
    </xf>
    <xf numFmtId="183" fontId="5" fillId="26" borderId="0" xfId="193" applyNumberFormat="1" applyFont="1" applyFill="1" applyBorder="1" applyAlignment="1">
      <alignment horizontal="center" vertical="center" shrinkToFit="1"/>
    </xf>
    <xf numFmtId="41" fontId="5" fillId="0" borderId="17" xfId="0" applyNumberFormat="1" applyFont="1" applyBorder="1" applyAlignment="1">
      <alignment vertical="center"/>
    </xf>
    <xf numFmtId="41" fontId="89" fillId="26" borderId="17" xfId="234" applyNumberFormat="1" applyFont="1" applyFill="1" applyBorder="1" applyAlignment="1" applyProtection="1">
      <alignment horizontal="right" vertical="center"/>
      <protection hidden="1"/>
    </xf>
    <xf numFmtId="41" fontId="5" fillId="26" borderId="0" xfId="190" applyFont="1" applyFill="1" applyBorder="1" applyAlignment="1">
      <alignment vertical="center" shrinkToFit="1"/>
    </xf>
    <xf numFmtId="41" fontId="89" fillId="26" borderId="0" xfId="190" applyNumberFormat="1" applyFont="1" applyFill="1" applyBorder="1" applyAlignment="1">
      <alignment vertical="center"/>
    </xf>
    <xf numFmtId="41" fontId="89" fillId="26" borderId="0" xfId="190" applyNumberFormat="1" applyFont="1" applyFill="1" applyBorder="1" applyAlignment="1">
      <alignment horizontal="right" vertical="center"/>
    </xf>
    <xf numFmtId="41" fontId="89" fillId="26" borderId="17" xfId="190" applyNumberFormat="1" applyFont="1" applyFill="1" applyBorder="1" applyAlignment="1">
      <alignment horizontal="right" vertical="center"/>
    </xf>
    <xf numFmtId="41" fontId="89" fillId="26" borderId="0" xfId="0" applyNumberFormat="1" applyFont="1" applyFill="1" applyBorder="1" applyAlignment="1">
      <alignment horizontal="right" vertical="center"/>
    </xf>
    <xf numFmtId="41" fontId="89" fillId="26" borderId="0" xfId="190" quotePrefix="1" applyNumberFormat="1" applyFont="1" applyFill="1" applyBorder="1" applyAlignment="1">
      <alignment horizontal="right" vertical="center"/>
    </xf>
    <xf numFmtId="41" fontId="5" fillId="27" borderId="16" xfId="190" applyFont="1" applyFill="1" applyBorder="1" applyAlignment="1">
      <alignment vertical="center"/>
    </xf>
    <xf numFmtId="41" fontId="84" fillId="26" borderId="20" xfId="0" applyNumberFormat="1" applyFont="1" applyFill="1" applyBorder="1" applyAlignment="1" applyProtection="1">
      <alignment horizontal="right" vertical="center"/>
      <protection hidden="1"/>
    </xf>
    <xf numFmtId="41" fontId="84" fillId="26" borderId="20" xfId="0" applyNumberFormat="1" applyFont="1" applyFill="1" applyBorder="1" applyAlignment="1" applyProtection="1">
      <alignment horizontal="center" vertical="center"/>
      <protection hidden="1"/>
    </xf>
    <xf numFmtId="41" fontId="85" fillId="27" borderId="40" xfId="0" applyNumberFormat="1" applyFont="1" applyFill="1" applyBorder="1" applyAlignment="1" applyProtection="1">
      <alignment horizontal="right" vertical="center"/>
      <protection hidden="1"/>
    </xf>
    <xf numFmtId="3" fontId="85" fillId="27" borderId="4" xfId="0" applyNumberFormat="1" applyFont="1" applyFill="1" applyBorder="1" applyAlignment="1" applyProtection="1">
      <alignment horizontal="right" vertical="center"/>
      <protection hidden="1"/>
    </xf>
    <xf numFmtId="0" fontId="5" fillId="26" borderId="0" xfId="0" applyFont="1" applyFill="1" applyAlignment="1">
      <alignment vertical="center"/>
    </xf>
    <xf numFmtId="177" fontId="5" fillId="26" borderId="0" xfId="192" applyNumberFormat="1" applyFont="1" applyFill="1" applyBorder="1" applyAlignment="1">
      <alignment vertical="center"/>
    </xf>
    <xf numFmtId="0" fontId="5" fillId="26" borderId="0" xfId="0" applyFont="1" applyFill="1" applyBorder="1" applyAlignment="1">
      <alignment vertical="center"/>
    </xf>
    <xf numFmtId="0" fontId="5" fillId="26" borderId="17" xfId="190" quotePrefix="1" applyNumberFormat="1" applyFont="1" applyFill="1" applyBorder="1" applyAlignment="1" applyProtection="1">
      <alignment horizontal="center" vertical="center"/>
      <protection hidden="1"/>
    </xf>
    <xf numFmtId="0" fontId="5" fillId="26" borderId="0" xfId="0" applyNumberFormat="1" applyFont="1" applyFill="1" applyBorder="1" applyAlignment="1">
      <alignment horizontal="center" vertical="center"/>
    </xf>
    <xf numFmtId="41" fontId="5" fillId="26" borderId="16" xfId="193" applyNumberFormat="1" applyFont="1" applyFill="1" applyBorder="1" applyAlignment="1">
      <alignment horizontal="right" vertical="center"/>
    </xf>
    <xf numFmtId="0" fontId="5" fillId="26" borderId="0" xfId="241" applyFont="1" applyFill="1" applyBorder="1" applyAlignment="1">
      <alignment horizontal="left" vertical="center"/>
    </xf>
    <xf numFmtId="0" fontId="5" fillId="26" borderId="0" xfId="241" applyFont="1" applyFill="1" applyBorder="1" applyAlignment="1">
      <alignment horizontal="center" vertical="center"/>
    </xf>
    <xf numFmtId="0" fontId="5" fillId="26" borderId="17" xfId="241" quotePrefix="1" applyNumberFormat="1" applyFont="1" applyFill="1" applyBorder="1" applyAlignment="1">
      <alignment horizontal="center" vertical="center"/>
    </xf>
    <xf numFmtId="41" fontId="5" fillId="26" borderId="0" xfId="241" applyNumberFormat="1" applyFont="1" applyFill="1" applyBorder="1" applyAlignment="1">
      <alignment horizontal="right" vertical="center" shrinkToFit="1"/>
    </xf>
    <xf numFmtId="41" fontId="5" fillId="26" borderId="16" xfId="190" applyFont="1" applyFill="1" applyBorder="1" applyAlignment="1">
      <alignment vertical="center" shrinkToFit="1"/>
    </xf>
    <xf numFmtId="41" fontId="89" fillId="26" borderId="0" xfId="190" quotePrefix="1" applyFont="1" applyFill="1" applyBorder="1" applyAlignment="1">
      <alignment horizontal="right" vertical="center" shrinkToFit="1"/>
    </xf>
    <xf numFmtId="41" fontId="89" fillId="26" borderId="0" xfId="190" quotePrefix="1" applyFont="1" applyFill="1" applyBorder="1" applyAlignment="1">
      <alignment vertical="center" shrinkToFit="1"/>
    </xf>
    <xf numFmtId="41" fontId="89" fillId="26" borderId="0" xfId="190" applyFont="1" applyFill="1" applyBorder="1" applyAlignment="1">
      <alignment vertical="center" shrinkToFit="1"/>
    </xf>
    <xf numFmtId="41" fontId="89" fillId="26" borderId="0" xfId="190" applyFont="1" applyFill="1" applyBorder="1" applyAlignment="1">
      <alignment horizontal="right" vertical="center" shrinkToFit="1"/>
    </xf>
    <xf numFmtId="0" fontId="5" fillId="26" borderId="16" xfId="0" applyFont="1" applyFill="1" applyBorder="1" applyAlignment="1">
      <alignment horizontal="center" vertical="center"/>
    </xf>
    <xf numFmtId="0" fontId="78" fillId="0" borderId="41" xfId="0" applyFont="1" applyBorder="1" applyAlignment="1">
      <alignment horizontal="center" vertical="center"/>
    </xf>
    <xf numFmtId="41" fontId="67" fillId="16" borderId="16" xfId="0" applyNumberFormat="1" applyFont="1" applyFill="1" applyBorder="1" applyAlignment="1">
      <alignment vertical="center" shrinkToFit="1"/>
    </xf>
    <xf numFmtId="41" fontId="67" fillId="0" borderId="20" xfId="246" applyNumberFormat="1" applyFont="1" applyBorder="1" applyAlignment="1">
      <alignment horizontal="center" vertical="center" shrinkToFit="1"/>
    </xf>
    <xf numFmtId="41" fontId="67" fillId="0" borderId="20" xfId="246" applyNumberFormat="1" applyFont="1" applyBorder="1" applyAlignment="1">
      <alignment vertical="center" shrinkToFit="1"/>
    </xf>
    <xf numFmtId="0" fontId="78" fillId="0" borderId="42" xfId="0" applyFont="1" applyBorder="1" applyAlignment="1">
      <alignment horizontal="center" vertical="center"/>
    </xf>
    <xf numFmtId="0" fontId="78" fillId="0" borderId="0" xfId="0" applyFont="1" applyAlignment="1">
      <alignment vertical="center"/>
    </xf>
    <xf numFmtId="41" fontId="67" fillId="16" borderId="20" xfId="246" applyNumberFormat="1" applyFont="1" applyFill="1" applyBorder="1" applyAlignment="1">
      <alignment horizontal="center" vertical="center" shrinkToFit="1"/>
    </xf>
    <xf numFmtId="41" fontId="67" fillId="16" borderId="20" xfId="246" applyNumberFormat="1" applyFont="1" applyFill="1" applyBorder="1" applyAlignment="1">
      <alignment vertical="center" shrinkToFit="1"/>
    </xf>
    <xf numFmtId="41" fontId="67" fillId="16" borderId="17" xfId="246" applyNumberFormat="1" applyFont="1" applyFill="1" applyBorder="1" applyAlignment="1">
      <alignment vertical="center" shrinkToFit="1"/>
    </xf>
    <xf numFmtId="0" fontId="78" fillId="0" borderId="43" xfId="0" applyFont="1" applyBorder="1" applyAlignment="1">
      <alignment horizontal="center" vertical="center"/>
    </xf>
    <xf numFmtId="0" fontId="78" fillId="16" borderId="41" xfId="0" applyFont="1" applyFill="1" applyBorder="1" applyAlignment="1">
      <alignment horizontal="center" vertical="center"/>
    </xf>
    <xf numFmtId="0" fontId="78" fillId="16" borderId="42" xfId="0" applyFont="1" applyFill="1" applyBorder="1" applyAlignment="1">
      <alignment horizontal="center" vertical="center"/>
    </xf>
    <xf numFmtId="0" fontId="78" fillId="16" borderId="0" xfId="0" applyFont="1" applyFill="1" applyAlignment="1">
      <alignment vertical="center"/>
    </xf>
    <xf numFmtId="0" fontId="79" fillId="0" borderId="44" xfId="0" applyFont="1" applyBorder="1" applyAlignment="1">
      <alignment horizontal="center" vertical="center"/>
    </xf>
    <xf numFmtId="41" fontId="77" fillId="16" borderId="4" xfId="0" applyNumberFormat="1" applyFont="1" applyFill="1" applyBorder="1" applyAlignment="1">
      <alignment vertical="center" shrinkToFit="1"/>
    </xf>
    <xf numFmtId="0" fontId="79" fillId="0" borderId="45" xfId="0" applyFont="1" applyBorder="1" applyAlignment="1">
      <alignment horizontal="center" vertical="center"/>
    </xf>
    <xf numFmtId="0" fontId="79" fillId="0" borderId="0" xfId="0" applyFont="1" applyAlignment="1">
      <alignment vertical="center"/>
    </xf>
    <xf numFmtId="0" fontId="5" fillId="16" borderId="46" xfId="243" applyFont="1" applyFill="1" applyBorder="1" applyAlignment="1">
      <alignment horizontal="center" vertical="center"/>
    </xf>
    <xf numFmtId="41" fontId="5" fillId="26" borderId="16" xfId="193" applyFont="1" applyFill="1" applyBorder="1" applyAlignment="1">
      <alignment horizontal="center" vertical="center"/>
    </xf>
    <xf numFmtId="41" fontId="5" fillId="26" borderId="0" xfId="193" applyFont="1" applyFill="1" applyBorder="1" applyAlignment="1">
      <alignment horizontal="center" vertical="center"/>
    </xf>
    <xf numFmtId="41" fontId="5" fillId="26" borderId="0" xfId="193" applyFont="1" applyFill="1" applyBorder="1" applyAlignment="1">
      <alignment horizontal="center" vertical="center" shrinkToFit="1"/>
    </xf>
    <xf numFmtId="41" fontId="5" fillId="16" borderId="0" xfId="193" applyFont="1" applyFill="1" applyBorder="1" applyAlignment="1">
      <alignment horizontal="center" vertical="center" wrapText="1"/>
    </xf>
    <xf numFmtId="0" fontId="5" fillId="16" borderId="42" xfId="243" applyFont="1" applyFill="1" applyBorder="1" applyAlignment="1">
      <alignment horizontal="center" vertical="center"/>
    </xf>
    <xf numFmtId="186" fontId="5" fillId="16" borderId="0" xfId="243" applyNumberFormat="1" applyFont="1" applyFill="1" applyAlignment="1">
      <alignment horizontal="center" vertical="center"/>
    </xf>
    <xf numFmtId="0" fontId="11" fillId="16" borderId="46" xfId="243" applyFont="1" applyFill="1" applyBorder="1" applyAlignment="1">
      <alignment horizontal="center" vertical="center"/>
    </xf>
    <xf numFmtId="41" fontId="11" fillId="26" borderId="0" xfId="193" applyFont="1" applyFill="1" applyBorder="1" applyAlignment="1">
      <alignment horizontal="center" vertical="center"/>
    </xf>
    <xf numFmtId="41" fontId="11" fillId="26" borderId="0" xfId="193" applyFont="1" applyFill="1" applyBorder="1" applyAlignment="1">
      <alignment horizontal="center" vertical="center" shrinkToFit="1"/>
    </xf>
    <xf numFmtId="41" fontId="11" fillId="16" borderId="0" xfId="193" applyFont="1" applyFill="1" applyBorder="1" applyAlignment="1">
      <alignment horizontal="center" vertical="center" wrapText="1"/>
    </xf>
    <xf numFmtId="0" fontId="11" fillId="16" borderId="42" xfId="243" applyFont="1" applyFill="1" applyBorder="1" applyAlignment="1">
      <alignment horizontal="center" vertical="center"/>
    </xf>
    <xf numFmtId="186" fontId="11" fillId="16" borderId="0" xfId="243" applyNumberFormat="1" applyFont="1" applyFill="1" applyAlignment="1">
      <alignment horizontal="center" vertical="center"/>
    </xf>
    <xf numFmtId="41" fontId="5" fillId="0" borderId="0" xfId="193" applyFont="1" applyFill="1" applyBorder="1" applyAlignment="1">
      <alignment horizontal="center" vertical="center"/>
    </xf>
    <xf numFmtId="41" fontId="5" fillId="0" borderId="0" xfId="193" applyFont="1" applyFill="1" applyBorder="1" applyAlignment="1">
      <alignment horizontal="center" vertical="center" shrinkToFit="1"/>
    </xf>
    <xf numFmtId="41" fontId="90" fillId="0" borderId="0" xfId="193" applyFont="1" applyFill="1" applyBorder="1" applyAlignment="1">
      <alignment horizontal="center" vertical="center" wrapText="1"/>
    </xf>
    <xf numFmtId="0" fontId="5" fillId="0" borderId="42" xfId="243" quotePrefix="1" applyFont="1" applyBorder="1" applyAlignment="1">
      <alignment horizontal="center" vertical="center"/>
    </xf>
    <xf numFmtId="41" fontId="5" fillId="26" borderId="16" xfId="193" quotePrefix="1" applyFont="1" applyFill="1" applyBorder="1" applyAlignment="1">
      <alignment horizontal="center" vertical="center"/>
    </xf>
    <xf numFmtId="41" fontId="5" fillId="27" borderId="0" xfId="193" applyFont="1" applyFill="1" applyBorder="1" applyAlignment="1">
      <alignment horizontal="center" vertical="center"/>
    </xf>
    <xf numFmtId="41" fontId="5" fillId="27" borderId="0" xfId="193" applyFont="1" applyFill="1" applyBorder="1" applyAlignment="1">
      <alignment horizontal="center" vertical="center" shrinkToFit="1"/>
    </xf>
    <xf numFmtId="41" fontId="5" fillId="0" borderId="0" xfId="193" applyFont="1" applyFill="1" applyBorder="1" applyAlignment="1">
      <alignment horizontal="center" vertical="center" wrapText="1"/>
    </xf>
    <xf numFmtId="0" fontId="5" fillId="0" borderId="42" xfId="243" applyFont="1" applyBorder="1" applyAlignment="1">
      <alignment horizontal="center" vertical="center"/>
    </xf>
    <xf numFmtId="41" fontId="5" fillId="26" borderId="17" xfId="193" applyFont="1" applyFill="1" applyBorder="1" applyAlignment="1">
      <alignment horizontal="center" vertical="center" shrinkToFit="1"/>
    </xf>
    <xf numFmtId="0" fontId="5" fillId="16" borderId="47" xfId="243" applyFont="1" applyFill="1" applyBorder="1" applyAlignment="1">
      <alignment horizontal="center" vertical="center"/>
    </xf>
    <xf numFmtId="41" fontId="5" fillId="26" borderId="26" xfId="193" quotePrefix="1" applyFont="1" applyFill="1" applyBorder="1" applyAlignment="1">
      <alignment horizontal="center" vertical="center"/>
    </xf>
    <xf numFmtId="41" fontId="5" fillId="27" borderId="4" xfId="193" applyFont="1" applyFill="1" applyBorder="1" applyAlignment="1">
      <alignment horizontal="center" vertical="center"/>
    </xf>
    <xf numFmtId="41" fontId="5" fillId="0" borderId="4" xfId="193" applyFont="1" applyFill="1" applyBorder="1" applyAlignment="1">
      <alignment horizontal="center" vertical="center"/>
    </xf>
    <xf numFmtId="41" fontId="5" fillId="27" borderId="4" xfId="193" applyFont="1" applyFill="1" applyBorder="1" applyAlignment="1">
      <alignment horizontal="center" vertical="center" shrinkToFit="1"/>
    </xf>
    <xf numFmtId="41" fontId="5" fillId="0" borderId="4" xfId="193" applyFont="1" applyFill="1" applyBorder="1" applyAlignment="1">
      <alignment horizontal="center" vertical="center" shrinkToFit="1"/>
    </xf>
    <xf numFmtId="41" fontId="5" fillId="0" borderId="4" xfId="193" applyFont="1" applyFill="1" applyBorder="1" applyAlignment="1">
      <alignment horizontal="center" vertical="center" wrapText="1"/>
    </xf>
    <xf numFmtId="41" fontId="5" fillId="26" borderId="18" xfId="193" applyFont="1" applyFill="1" applyBorder="1" applyAlignment="1">
      <alignment horizontal="center" vertical="center" shrinkToFit="1"/>
    </xf>
    <xf numFmtId="0" fontId="5" fillId="0" borderId="45" xfId="243" quotePrefix="1" applyFont="1" applyBorder="1" applyAlignment="1">
      <alignment horizontal="center" vertical="center"/>
    </xf>
    <xf numFmtId="43" fontId="5" fillId="0" borderId="0" xfId="0" applyNumberFormat="1" applyFont="1" applyAlignment="1">
      <alignment horizontal="center" vertical="center" shrinkToFit="1"/>
    </xf>
    <xf numFmtId="43" fontId="84" fillId="26" borderId="0" xfId="247" applyNumberFormat="1" applyFont="1" applyFill="1" applyAlignment="1" applyProtection="1">
      <alignment horizontal="center" vertical="center" wrapText="1"/>
      <protection hidden="1"/>
    </xf>
    <xf numFmtId="0" fontId="84" fillId="26" borderId="0" xfId="247" applyFont="1" applyFill="1" applyAlignment="1" applyProtection="1">
      <alignment horizontal="center" vertical="center"/>
      <protection hidden="1"/>
    </xf>
    <xf numFmtId="43" fontId="84" fillId="26" borderId="0" xfId="247" applyNumberFormat="1" applyFont="1" applyFill="1" applyAlignment="1" applyProtection="1">
      <alignment vertical="center" wrapText="1"/>
      <protection hidden="1"/>
    </xf>
    <xf numFmtId="179" fontId="5" fillId="0" borderId="0" xfId="0" applyNumberFormat="1" applyFont="1" applyAlignment="1">
      <alignment horizontal="center" vertical="center" shrinkToFit="1"/>
    </xf>
    <xf numFmtId="43" fontId="84" fillId="26" borderId="0" xfId="226" applyNumberFormat="1" applyFont="1" applyFill="1" applyAlignment="1" applyProtection="1">
      <alignment horizontal="center" vertical="center" wrapText="1"/>
      <protection hidden="1"/>
    </xf>
    <xf numFmtId="0" fontId="84" fillId="26" borderId="16" xfId="247" applyFont="1" applyFill="1" applyBorder="1" applyAlignment="1" applyProtection="1">
      <alignment horizontal="center" vertical="center" wrapText="1"/>
      <protection hidden="1"/>
    </xf>
    <xf numFmtId="43" fontId="84" fillId="0" borderId="0" xfId="247" applyNumberFormat="1" applyFont="1" applyAlignment="1" applyProtection="1">
      <alignment horizontal="center" vertical="center" wrapText="1"/>
      <protection hidden="1"/>
    </xf>
    <xf numFmtId="43" fontId="85" fillId="26" borderId="0" xfId="226" applyNumberFormat="1" applyFont="1" applyFill="1" applyAlignment="1" applyProtection="1">
      <alignment horizontal="center" vertical="center" wrapText="1"/>
      <protection hidden="1"/>
    </xf>
    <xf numFmtId="43" fontId="85" fillId="26" borderId="0" xfId="247" applyNumberFormat="1" applyFont="1" applyFill="1" applyAlignment="1" applyProtection="1">
      <alignment horizontal="center" vertical="center" wrapText="1"/>
      <protection hidden="1"/>
    </xf>
    <xf numFmtId="0" fontId="85" fillId="26" borderId="16" xfId="247" applyFont="1" applyFill="1" applyBorder="1" applyAlignment="1" applyProtection="1">
      <alignment horizontal="center" vertical="center" wrapText="1"/>
      <protection hidden="1"/>
    </xf>
    <xf numFmtId="0" fontId="85" fillId="26" borderId="0" xfId="247" applyFont="1" applyFill="1" applyAlignment="1" applyProtection="1">
      <alignment horizontal="center" vertical="center"/>
      <protection hidden="1"/>
    </xf>
    <xf numFmtId="43" fontId="84" fillId="27" borderId="0" xfId="247" applyNumberFormat="1" applyFont="1" applyFill="1" applyAlignment="1" applyProtection="1">
      <alignment horizontal="center" vertical="center" wrapText="1"/>
      <protection locked="0" hidden="1"/>
    </xf>
    <xf numFmtId="43" fontId="84" fillId="27" borderId="0" xfId="226" applyNumberFormat="1" applyFont="1" applyFill="1" applyAlignment="1" applyProtection="1">
      <alignment horizontal="center" vertical="center" wrapText="1"/>
      <protection locked="0" hidden="1"/>
    </xf>
    <xf numFmtId="0" fontId="5" fillId="0" borderId="48" xfId="0" applyFont="1" applyBorder="1" applyAlignment="1">
      <alignment horizontal="center" vertical="center" shrinkToFit="1"/>
    </xf>
    <xf numFmtId="0" fontId="5" fillId="0" borderId="49" xfId="0" applyFont="1" applyBorder="1" applyAlignment="1">
      <alignment horizontal="center" vertical="center" shrinkToFit="1"/>
    </xf>
    <xf numFmtId="0" fontId="5" fillId="0" borderId="0" xfId="0" applyFont="1" applyAlignment="1">
      <alignment horizontal="center" vertical="center"/>
    </xf>
    <xf numFmtId="41" fontId="5" fillId="0" borderId="0" xfId="0" applyNumberFormat="1" applyFont="1" applyAlignment="1">
      <alignment vertical="center"/>
    </xf>
    <xf numFmtId="41" fontId="5" fillId="0" borderId="0" xfId="0" applyNumberFormat="1" applyFont="1" applyAlignment="1">
      <alignment horizontal="right" vertical="center"/>
    </xf>
    <xf numFmtId="184" fontId="5" fillId="0" borderId="0" xfId="0" applyNumberFormat="1" applyFont="1" applyAlignment="1">
      <alignment vertical="center"/>
    </xf>
    <xf numFmtId="184" fontId="5" fillId="26" borderId="0" xfId="0" applyNumberFormat="1" applyFont="1" applyFill="1" applyAlignment="1">
      <alignment vertical="center"/>
    </xf>
    <xf numFmtId="211" fontId="5" fillId="0" borderId="0" xfId="0" applyNumberFormat="1" applyFont="1" applyAlignment="1">
      <alignment vertical="center"/>
    </xf>
    <xf numFmtId="0" fontId="11" fillId="0" borderId="0" xfId="0" applyFont="1" applyAlignment="1">
      <alignment horizontal="center" vertical="center"/>
    </xf>
    <xf numFmtId="41" fontId="11" fillId="0" borderId="0" xfId="0" applyNumberFormat="1" applyFont="1" applyAlignment="1">
      <alignment vertical="center"/>
    </xf>
    <xf numFmtId="211" fontId="11" fillId="0" borderId="0" xfId="0" applyNumberFormat="1" applyFont="1" applyAlignment="1">
      <alignment vertical="center"/>
    </xf>
    <xf numFmtId="177" fontId="5" fillId="0" borderId="0" xfId="0" applyNumberFormat="1" applyFont="1" applyAlignment="1">
      <alignment vertical="center"/>
    </xf>
    <xf numFmtId="179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 shrinkToFit="1"/>
    </xf>
    <xf numFmtId="41" fontId="5" fillId="0" borderId="0" xfId="0" applyNumberFormat="1" applyFont="1" applyAlignment="1">
      <alignment vertical="center" shrinkToFit="1"/>
    </xf>
    <xf numFmtId="41" fontId="5" fillId="27" borderId="0" xfId="0" applyNumberFormat="1" applyFont="1" applyFill="1" applyAlignment="1">
      <alignment vertical="center"/>
    </xf>
    <xf numFmtId="177" fontId="5" fillId="27" borderId="0" xfId="0" applyNumberFormat="1" applyFont="1" applyFill="1" applyAlignment="1">
      <alignment vertical="center"/>
    </xf>
    <xf numFmtId="179" fontId="5" fillId="27" borderId="0" xfId="0" applyNumberFormat="1" applyFont="1" applyFill="1" applyAlignment="1">
      <alignment vertical="center"/>
    </xf>
    <xf numFmtId="0" fontId="5" fillId="0" borderId="4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5" fillId="0" borderId="43" xfId="0" applyFont="1" applyBorder="1" applyAlignment="1">
      <alignment horizontal="center" vertical="center"/>
    </xf>
    <xf numFmtId="0" fontId="11" fillId="0" borderId="41" xfId="0" applyFont="1" applyBorder="1" applyAlignment="1">
      <alignment horizontal="center" vertical="center"/>
    </xf>
    <xf numFmtId="0" fontId="11" fillId="0" borderId="43" xfId="0" applyFont="1" applyBorder="1" applyAlignment="1">
      <alignment horizontal="center" vertical="center"/>
    </xf>
    <xf numFmtId="0" fontId="5" fillId="0" borderId="43" xfId="0" applyFont="1" applyBorder="1" applyAlignment="1">
      <alignment vertical="center" shrinkToFit="1"/>
    </xf>
    <xf numFmtId="0" fontId="5" fillId="0" borderId="44" xfId="0" applyFont="1" applyBorder="1" applyAlignment="1">
      <alignment horizontal="center" vertical="center"/>
    </xf>
    <xf numFmtId="0" fontId="5" fillId="0" borderId="50" xfId="0" applyFont="1" applyBorder="1" applyAlignment="1">
      <alignment vertical="center" shrinkToFit="1"/>
    </xf>
    <xf numFmtId="0" fontId="11" fillId="0" borderId="0" xfId="0" applyFont="1" applyAlignment="1">
      <alignment horizontal="center" vertical="center" shrinkToFit="1"/>
    </xf>
    <xf numFmtId="41" fontId="11" fillId="27" borderId="0" xfId="0" applyNumberFormat="1" applyFont="1" applyFill="1" applyAlignment="1">
      <alignment vertical="center" shrinkToFit="1"/>
    </xf>
    <xf numFmtId="0" fontId="11" fillId="26" borderId="0" xfId="0" applyFont="1" applyFill="1" applyAlignment="1">
      <alignment horizontal="center" vertical="center" shrinkToFit="1"/>
    </xf>
    <xf numFmtId="0" fontId="85" fillId="26" borderId="0" xfId="0" applyFont="1" applyFill="1" applyAlignment="1" applyProtection="1">
      <alignment horizontal="center" vertical="center"/>
      <protection hidden="1"/>
    </xf>
    <xf numFmtId="0" fontId="11" fillId="16" borderId="0" xfId="242" applyFont="1" applyFill="1" applyAlignment="1">
      <alignment horizontal="center" vertical="center"/>
    </xf>
    <xf numFmtId="0" fontId="11" fillId="16" borderId="44" xfId="234" quotePrefix="1" applyFont="1" applyFill="1" applyBorder="1" applyAlignment="1" applyProtection="1">
      <alignment horizontal="center" vertical="center"/>
      <protection hidden="1"/>
    </xf>
    <xf numFmtId="0" fontId="11" fillId="26" borderId="45" xfId="234" quotePrefix="1" applyFont="1" applyFill="1" applyBorder="1" applyAlignment="1" applyProtection="1">
      <alignment horizontal="center" vertical="center"/>
      <protection hidden="1"/>
    </xf>
    <xf numFmtId="0" fontId="11" fillId="16" borderId="0" xfId="234" applyFont="1" applyFill="1" applyAlignment="1" applyProtection="1">
      <alignment horizontal="center" vertical="center"/>
      <protection hidden="1"/>
    </xf>
    <xf numFmtId="0" fontId="5" fillId="0" borderId="17" xfId="0" applyFont="1" applyBorder="1" applyAlignment="1">
      <alignment horizontal="center" vertical="center" wrapText="1"/>
    </xf>
    <xf numFmtId="43" fontId="5" fillId="27" borderId="0" xfId="0" applyNumberFormat="1" applyFont="1" applyFill="1" applyAlignment="1">
      <alignment vertical="center"/>
    </xf>
    <xf numFmtId="185" fontId="5" fillId="27" borderId="0" xfId="0" applyNumberFormat="1" applyFont="1" applyFill="1" applyAlignment="1">
      <alignment vertical="center"/>
    </xf>
    <xf numFmtId="0" fontId="5" fillId="0" borderId="18" xfId="0" applyFont="1" applyBorder="1" applyAlignment="1">
      <alignment horizontal="center" vertical="center" wrapText="1"/>
    </xf>
    <xf numFmtId="41" fontId="89" fillId="27" borderId="4" xfId="190" applyFont="1" applyFill="1" applyBorder="1" applyAlignment="1">
      <alignment vertical="center"/>
    </xf>
    <xf numFmtId="0" fontId="5" fillId="0" borderId="46" xfId="0" applyNumberFormat="1" applyFont="1" applyFill="1" applyBorder="1" applyAlignment="1">
      <alignment horizontal="center" vertical="center"/>
    </xf>
    <xf numFmtId="0" fontId="5" fillId="0" borderId="43" xfId="0" applyNumberFormat="1" applyFont="1" applyFill="1" applyBorder="1" applyAlignment="1">
      <alignment horizontal="center" vertical="center"/>
    </xf>
    <xf numFmtId="0" fontId="5" fillId="0" borderId="41" xfId="0" applyNumberFormat="1" applyFont="1" applyFill="1" applyBorder="1" applyAlignment="1">
      <alignment horizontal="center" vertical="center"/>
    </xf>
    <xf numFmtId="0" fontId="5" fillId="26" borderId="46" xfId="0" applyNumberFormat="1" applyFont="1" applyFill="1" applyBorder="1" applyAlignment="1">
      <alignment horizontal="center" vertical="center"/>
    </xf>
    <xf numFmtId="0" fontId="5" fillId="26" borderId="43" xfId="0" applyNumberFormat="1" applyFont="1" applyFill="1" applyBorder="1" applyAlignment="1">
      <alignment horizontal="center" vertical="center"/>
    </xf>
    <xf numFmtId="0" fontId="5" fillId="16" borderId="51" xfId="248" applyNumberFormat="1" applyFont="1" applyFill="1" applyBorder="1" applyAlignment="1">
      <alignment horizontal="left" vertical="center"/>
    </xf>
    <xf numFmtId="0" fontId="5" fillId="16" borderId="19" xfId="0" applyNumberFormat="1" applyFont="1" applyFill="1" applyBorder="1" applyAlignment="1">
      <alignment horizontal="left" vertical="center"/>
    </xf>
    <xf numFmtId="0" fontId="5" fillId="16" borderId="19" xfId="248" applyNumberFormat="1" applyFont="1" applyFill="1" applyBorder="1" applyAlignment="1">
      <alignment horizontal="left" vertical="center"/>
    </xf>
    <xf numFmtId="0" fontId="5" fillId="16" borderId="19" xfId="248" applyNumberFormat="1" applyFont="1" applyFill="1" applyBorder="1" applyAlignment="1">
      <alignment horizontal="right" vertical="center"/>
    </xf>
    <xf numFmtId="0" fontId="5" fillId="16" borderId="52" xfId="248" applyNumberFormat="1" applyFont="1" applyFill="1" applyBorder="1" applyAlignment="1">
      <alignment horizontal="right" vertical="center"/>
    </xf>
    <xf numFmtId="0" fontId="5" fillId="16" borderId="46" xfId="248" applyNumberFormat="1" applyFont="1" applyFill="1" applyBorder="1" applyAlignment="1">
      <alignment horizontal="left" vertical="center"/>
    </xf>
    <xf numFmtId="0" fontId="5" fillId="0" borderId="0" xfId="0" applyNumberFormat="1" applyFont="1" applyFill="1" applyBorder="1" applyAlignment="1">
      <alignment horizontal="left" vertical="center"/>
    </xf>
    <xf numFmtId="0" fontId="5" fillId="0" borderId="43" xfId="0" applyNumberFormat="1" applyFont="1" applyFill="1" applyBorder="1" applyAlignment="1">
      <alignment horizontal="left" vertical="center"/>
    </xf>
    <xf numFmtId="0" fontId="5" fillId="16" borderId="43" xfId="248" applyNumberFormat="1" applyFont="1" applyFill="1" applyBorder="1" applyAlignment="1">
      <alignment horizontal="right" vertical="center"/>
    </xf>
    <xf numFmtId="41" fontId="91" fillId="27" borderId="4" xfId="190" applyFont="1" applyFill="1" applyBorder="1" applyAlignment="1">
      <alignment horizontal="right" vertical="center"/>
    </xf>
    <xf numFmtId="41" fontId="91" fillId="27" borderId="18" xfId="190" applyFont="1" applyFill="1" applyBorder="1" applyAlignment="1">
      <alignment horizontal="right" vertical="center"/>
    </xf>
    <xf numFmtId="0" fontId="11" fillId="0" borderId="18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26" xfId="0" applyFont="1" applyBorder="1" applyAlignment="1">
      <alignment horizontal="center" vertical="center"/>
    </xf>
    <xf numFmtId="41" fontId="11" fillId="26" borderId="26" xfId="0" applyNumberFormat="1" applyFont="1" applyFill="1" applyBorder="1" applyAlignment="1">
      <alignment vertical="center" shrinkToFit="1"/>
    </xf>
    <xf numFmtId="41" fontId="11" fillId="26" borderId="4" xfId="0" applyNumberFormat="1" applyFont="1" applyFill="1" applyBorder="1" applyAlignment="1">
      <alignment vertical="center" shrinkToFit="1"/>
    </xf>
    <xf numFmtId="41" fontId="77" fillId="16" borderId="26" xfId="0" applyNumberFormat="1" applyFont="1" applyFill="1" applyBorder="1" applyAlignment="1">
      <alignment vertical="center" shrinkToFit="1"/>
    </xf>
    <xf numFmtId="41" fontId="11" fillId="27" borderId="16" xfId="193" applyFont="1" applyFill="1" applyBorder="1" applyAlignment="1">
      <alignment horizontal="center" vertical="center"/>
    </xf>
    <xf numFmtId="41" fontId="11" fillId="27" borderId="0" xfId="193" applyFont="1" applyFill="1" applyBorder="1" applyAlignment="1">
      <alignment horizontal="center" vertical="center"/>
    </xf>
    <xf numFmtId="41" fontId="11" fillId="27" borderId="0" xfId="196" applyNumberFormat="1" applyFont="1" applyFill="1" applyBorder="1" applyAlignment="1">
      <alignment horizontal="center" vertical="center"/>
    </xf>
    <xf numFmtId="183" fontId="5" fillId="26" borderId="0" xfId="0" applyNumberFormat="1" applyFont="1" applyFill="1" applyAlignment="1">
      <alignment horizontal="center" vertical="center"/>
    </xf>
    <xf numFmtId="183" fontId="11" fillId="26" borderId="0" xfId="0" applyNumberFormat="1" applyFont="1" applyFill="1" applyAlignment="1">
      <alignment horizontal="center" vertical="center"/>
    </xf>
    <xf numFmtId="183" fontId="5" fillId="0" borderId="0" xfId="231" applyNumberFormat="1" applyFont="1" applyAlignment="1">
      <alignment horizontal="center" vertical="center"/>
    </xf>
    <xf numFmtId="183" fontId="5" fillId="27" borderId="0" xfId="231" applyNumberFormat="1" applyFont="1" applyFill="1" applyAlignment="1">
      <alignment horizontal="center" vertical="center"/>
    </xf>
    <xf numFmtId="183" fontId="5" fillId="27" borderId="0" xfId="0" applyNumberFormat="1" applyFont="1" applyFill="1" applyAlignment="1">
      <alignment horizontal="center" vertical="center"/>
    </xf>
    <xf numFmtId="41" fontId="84" fillId="26" borderId="0" xfId="193" applyFont="1" applyFill="1" applyBorder="1" applyAlignment="1">
      <alignment horizontal="center" vertical="center" shrinkToFit="1"/>
    </xf>
    <xf numFmtId="41" fontId="84" fillId="26" borderId="0" xfId="0" quotePrefix="1" applyNumberFormat="1" applyFont="1" applyFill="1" applyAlignment="1" applyProtection="1">
      <alignment horizontal="center" vertical="center"/>
      <protection hidden="1"/>
    </xf>
    <xf numFmtId="188" fontId="5" fillId="0" borderId="0" xfId="241" applyNumberFormat="1" applyFont="1" applyAlignment="1">
      <alignment horizontal="right" vertical="center"/>
    </xf>
    <xf numFmtId="183" fontId="84" fillId="26" borderId="0" xfId="0" applyNumberFormat="1" applyFont="1" applyFill="1" applyAlignment="1" applyProtection="1">
      <alignment horizontal="right" vertical="center"/>
      <protection hidden="1"/>
    </xf>
    <xf numFmtId="208" fontId="84" fillId="26" borderId="0" xfId="0" applyNumberFormat="1" applyFont="1" applyFill="1" applyAlignment="1" applyProtection="1">
      <alignment horizontal="right" vertical="center"/>
      <protection hidden="1"/>
    </xf>
    <xf numFmtId="3" fontId="84" fillId="26" borderId="0" xfId="0" applyNumberFormat="1" applyFont="1" applyFill="1" applyAlignment="1" applyProtection="1">
      <alignment horizontal="right" vertical="center"/>
      <protection hidden="1"/>
    </xf>
    <xf numFmtId="41" fontId="85" fillId="26" borderId="40" xfId="0" applyNumberFormat="1" applyFont="1" applyFill="1" applyBorder="1" applyAlignment="1" applyProtection="1">
      <alignment horizontal="right" vertical="center"/>
      <protection hidden="1"/>
    </xf>
    <xf numFmtId="180" fontId="76" fillId="16" borderId="0" xfId="242" applyNumberFormat="1" applyFont="1" applyFill="1" applyAlignment="1">
      <alignment horizontal="center" vertical="center"/>
    </xf>
    <xf numFmtId="0" fontId="5" fillId="16" borderId="0" xfId="242" applyFont="1" applyFill="1" applyAlignment="1">
      <alignment horizontal="right" vertical="center"/>
    </xf>
    <xf numFmtId="0" fontId="5" fillId="16" borderId="0" xfId="242" applyFont="1" applyFill="1" applyAlignment="1">
      <alignment vertical="center"/>
    </xf>
    <xf numFmtId="180" fontId="5" fillId="16" borderId="0" xfId="242" applyNumberFormat="1" applyFont="1" applyFill="1" applyAlignment="1">
      <alignment vertical="center"/>
    </xf>
    <xf numFmtId="0" fontId="5" fillId="26" borderId="0" xfId="242" applyFont="1" applyFill="1" applyAlignment="1">
      <alignment horizontal="center" vertical="center"/>
    </xf>
    <xf numFmtId="0" fontId="5" fillId="16" borderId="0" xfId="242" applyFont="1" applyFill="1" applyBorder="1" applyAlignment="1">
      <alignment horizontal="left" vertical="center"/>
    </xf>
    <xf numFmtId="0" fontId="15" fillId="16" borderId="0" xfId="242" applyFont="1" applyFill="1" applyBorder="1" applyAlignment="1">
      <alignment horizontal="left" vertical="center"/>
    </xf>
    <xf numFmtId="178" fontId="15" fillId="16" borderId="0" xfId="242" applyNumberFormat="1" applyFont="1" applyFill="1" applyBorder="1" applyAlignment="1">
      <alignment horizontal="left" vertical="center"/>
    </xf>
    <xf numFmtId="180" fontId="15" fillId="16" borderId="0" xfId="242" applyNumberFormat="1" applyFont="1" applyFill="1" applyBorder="1" applyAlignment="1">
      <alignment horizontal="left" vertical="center"/>
    </xf>
    <xf numFmtId="41" fontId="89" fillId="0" borderId="43" xfId="242" applyNumberFormat="1" applyFont="1" applyBorder="1" applyAlignment="1">
      <alignment horizontal="right" vertical="center"/>
    </xf>
    <xf numFmtId="41" fontId="89" fillId="26" borderId="43" xfId="242" applyNumberFormat="1" applyFont="1" applyFill="1" applyBorder="1" applyAlignment="1">
      <alignment horizontal="right" vertical="center"/>
    </xf>
    <xf numFmtId="41" fontId="11" fillId="16" borderId="4" xfId="242" applyNumberFormat="1" applyFont="1" applyFill="1" applyBorder="1" applyAlignment="1">
      <alignment horizontal="right" vertical="center"/>
    </xf>
    <xf numFmtId="41" fontId="91" fillId="27" borderId="4" xfId="242" applyNumberFormat="1" applyFont="1" applyFill="1" applyBorder="1" applyAlignment="1">
      <alignment horizontal="right" vertical="center"/>
    </xf>
    <xf numFmtId="41" fontId="91" fillId="27" borderId="50" xfId="242" applyNumberFormat="1" applyFont="1" applyFill="1" applyBorder="1" applyAlignment="1">
      <alignment horizontal="right" vertical="center"/>
    </xf>
    <xf numFmtId="0" fontId="5" fillId="26" borderId="17" xfId="0" applyFont="1" applyFill="1" applyBorder="1" applyAlignment="1">
      <alignment horizontal="center" vertical="center"/>
    </xf>
    <xf numFmtId="41" fontId="84" fillId="26" borderId="53" xfId="0" applyNumberFormat="1" applyFont="1" applyFill="1" applyBorder="1" applyAlignment="1" applyProtection="1">
      <alignment horizontal="right" vertical="center"/>
      <protection hidden="1"/>
    </xf>
    <xf numFmtId="41" fontId="85" fillId="27" borderId="54" xfId="0" applyNumberFormat="1" applyFont="1" applyFill="1" applyBorder="1" applyAlignment="1" applyProtection="1">
      <alignment horizontal="right" vertical="center"/>
      <protection hidden="1"/>
    </xf>
    <xf numFmtId="41" fontId="89" fillId="26" borderId="0" xfId="190" applyFont="1" applyFill="1" applyBorder="1" applyAlignment="1">
      <alignment horizontal="right" vertical="center"/>
    </xf>
    <xf numFmtId="41" fontId="89" fillId="26" borderId="17" xfId="190" applyFont="1" applyFill="1" applyBorder="1" applyAlignment="1">
      <alignment horizontal="right" vertical="center"/>
    </xf>
    <xf numFmtId="0" fontId="5" fillId="26" borderId="41" xfId="234" quotePrefix="1" applyFont="1" applyFill="1" applyBorder="1" applyAlignment="1" applyProtection="1">
      <alignment horizontal="center" vertical="center"/>
      <protection hidden="1"/>
    </xf>
    <xf numFmtId="0" fontId="5" fillId="26" borderId="42" xfId="234" quotePrefix="1" applyFont="1" applyFill="1" applyBorder="1" applyAlignment="1" applyProtection="1">
      <alignment horizontal="center" vertical="center"/>
      <protection hidden="1"/>
    </xf>
    <xf numFmtId="41" fontId="5" fillId="27" borderId="4" xfId="234" applyNumberFormat="1" applyFont="1" applyFill="1" applyBorder="1" applyAlignment="1" applyProtection="1">
      <alignment horizontal="right" vertical="center"/>
      <protection hidden="1"/>
    </xf>
    <xf numFmtId="0" fontId="84" fillId="26" borderId="17" xfId="226" applyNumberFormat="1" applyFont="1" applyFill="1" applyBorder="1" applyAlignment="1" applyProtection="1">
      <alignment horizontal="center" vertical="center" wrapText="1"/>
      <protection hidden="1"/>
    </xf>
    <xf numFmtId="0" fontId="5" fillId="0" borderId="17" xfId="0" applyFont="1" applyBorder="1" applyAlignment="1">
      <alignment horizontal="center" vertical="center"/>
    </xf>
    <xf numFmtId="185" fontId="5" fillId="0" borderId="0" xfId="0" applyNumberFormat="1" applyFont="1" applyAlignment="1">
      <alignment vertical="center"/>
    </xf>
    <xf numFmtId="43" fontId="5" fillId="0" borderId="0" xfId="0" applyNumberFormat="1" applyFont="1" applyAlignment="1">
      <alignment vertical="center"/>
    </xf>
    <xf numFmtId="0" fontId="11" fillId="0" borderId="17" xfId="0" applyFont="1" applyBorder="1" applyAlignment="1">
      <alignment horizontal="center" vertical="center"/>
    </xf>
    <xf numFmtId="43" fontId="11" fillId="0" borderId="0" xfId="0" applyNumberFormat="1" applyFont="1" applyAlignment="1">
      <alignment vertical="center"/>
    </xf>
    <xf numFmtId="178" fontId="5" fillId="0" borderId="0" xfId="0" applyNumberFormat="1" applyFont="1" applyAlignment="1">
      <alignment vertical="center"/>
    </xf>
    <xf numFmtId="181" fontId="5" fillId="0" borderId="0" xfId="0" applyNumberFormat="1" applyFont="1" applyAlignment="1">
      <alignment vertical="center"/>
    </xf>
    <xf numFmtId="41" fontId="5" fillId="16" borderId="0" xfId="242" applyNumberFormat="1" applyFont="1" applyFill="1" applyAlignment="1">
      <alignment horizontal="right" vertical="center"/>
    </xf>
    <xf numFmtId="41" fontId="89" fillId="0" borderId="0" xfId="242" applyNumberFormat="1" applyFont="1" applyAlignment="1">
      <alignment horizontal="right" vertical="center"/>
    </xf>
    <xf numFmtId="41" fontId="89" fillId="26" borderId="0" xfId="242" applyNumberFormat="1" applyFont="1" applyFill="1" applyAlignment="1">
      <alignment horizontal="right" vertical="center"/>
    </xf>
    <xf numFmtId="41" fontId="5" fillId="26" borderId="0" xfId="242" applyNumberFormat="1" applyFont="1" applyFill="1" applyAlignment="1">
      <alignment horizontal="right" vertical="center"/>
    </xf>
    <xf numFmtId="0" fontId="5" fillId="0" borderId="41" xfId="234" quotePrefix="1" applyFont="1" applyBorder="1" applyAlignment="1" applyProtection="1">
      <alignment horizontal="center" vertical="center"/>
      <protection hidden="1"/>
    </xf>
    <xf numFmtId="41" fontId="5" fillId="0" borderId="0" xfId="234" applyNumberFormat="1" applyFont="1" applyAlignment="1" applyProtection="1">
      <alignment horizontal="right" vertical="center"/>
      <protection hidden="1"/>
    </xf>
    <xf numFmtId="41" fontId="89" fillId="0" borderId="0" xfId="234" applyNumberFormat="1" applyFont="1" applyAlignment="1" applyProtection="1">
      <alignment horizontal="right" vertical="center"/>
      <protection hidden="1"/>
    </xf>
    <xf numFmtId="0" fontId="5" fillId="0" borderId="42" xfId="234" quotePrefix="1" applyFont="1" applyBorder="1" applyAlignment="1" applyProtection="1">
      <alignment horizontal="center" vertical="center"/>
      <protection hidden="1"/>
    </xf>
    <xf numFmtId="0" fontId="5" fillId="0" borderId="0" xfId="234" applyFont="1" applyAlignment="1" applyProtection="1">
      <alignment horizontal="center" vertical="center"/>
      <protection hidden="1"/>
    </xf>
    <xf numFmtId="41" fontId="5" fillId="26" borderId="0" xfId="234" applyNumberFormat="1" applyFont="1" applyFill="1" applyAlignment="1" applyProtection="1">
      <alignment horizontal="right" vertical="center"/>
      <protection hidden="1"/>
    </xf>
    <xf numFmtId="41" fontId="89" fillId="26" borderId="0" xfId="234" applyNumberFormat="1" applyFont="1" applyFill="1" applyAlignment="1" applyProtection="1">
      <alignment horizontal="right" vertical="center"/>
      <protection hidden="1"/>
    </xf>
    <xf numFmtId="0" fontId="5" fillId="26" borderId="43" xfId="234" quotePrefix="1" applyFont="1" applyFill="1" applyBorder="1" applyAlignment="1" applyProtection="1">
      <alignment horizontal="center" vertical="center"/>
      <protection hidden="1"/>
    </xf>
    <xf numFmtId="0" fontId="5" fillId="26" borderId="0" xfId="234" applyFont="1" applyFill="1" applyAlignment="1" applyProtection="1">
      <alignment horizontal="center" vertical="center"/>
      <protection hidden="1"/>
    </xf>
    <xf numFmtId="41" fontId="89" fillId="0" borderId="0" xfId="190" quotePrefix="1" applyFont="1" applyFill="1" applyBorder="1" applyAlignment="1">
      <alignment horizontal="right" vertical="center" shrinkToFit="1"/>
    </xf>
    <xf numFmtId="41" fontId="89" fillId="0" borderId="0" xfId="190" quotePrefix="1" applyFont="1" applyFill="1" applyBorder="1" applyAlignment="1">
      <alignment vertical="center" shrinkToFit="1"/>
    </xf>
    <xf numFmtId="41" fontId="89" fillId="0" borderId="0" xfId="190" applyFont="1" applyFill="1" applyBorder="1" applyAlignment="1">
      <alignment vertical="center" shrinkToFit="1"/>
    </xf>
    <xf numFmtId="41" fontId="89" fillId="0" borderId="0" xfId="190" applyFont="1" applyFill="1" applyBorder="1" applyAlignment="1">
      <alignment horizontal="right" vertical="center" shrinkToFit="1"/>
    </xf>
    <xf numFmtId="0" fontId="5" fillId="0" borderId="16" xfId="0" applyFont="1" applyBorder="1" applyAlignment="1">
      <alignment horizontal="center" vertical="center"/>
    </xf>
    <xf numFmtId="41" fontId="89" fillId="26" borderId="17" xfId="190" applyFont="1" applyFill="1" applyBorder="1" applyAlignment="1">
      <alignment vertical="center" shrinkToFit="1"/>
    </xf>
    <xf numFmtId="0" fontId="5" fillId="26" borderId="0" xfId="0" applyFont="1" applyFill="1" applyAlignment="1">
      <alignment horizontal="center" vertical="center"/>
    </xf>
    <xf numFmtId="41" fontId="11" fillId="26" borderId="55" xfId="190" applyFont="1" applyFill="1" applyBorder="1" applyAlignment="1">
      <alignment vertical="center" shrinkToFit="1"/>
    </xf>
    <xf numFmtId="41" fontId="11" fillId="26" borderId="56" xfId="190" applyFont="1" applyFill="1" applyBorder="1" applyAlignment="1">
      <alignment vertical="center" shrinkToFit="1"/>
    </xf>
    <xf numFmtId="41" fontId="91" fillId="27" borderId="56" xfId="190" applyFont="1" applyFill="1" applyBorder="1" applyAlignment="1">
      <alignment horizontal="right" vertical="center" shrinkToFit="1"/>
    </xf>
    <xf numFmtId="41" fontId="91" fillId="27" borderId="38" xfId="190" applyFont="1" applyFill="1" applyBorder="1" applyAlignment="1">
      <alignment horizontal="right" vertical="center" shrinkToFit="1"/>
    </xf>
    <xf numFmtId="0" fontId="11" fillId="0" borderId="47" xfId="0" applyFont="1" applyBorder="1" applyAlignment="1">
      <alignment horizontal="center" vertical="center"/>
    </xf>
    <xf numFmtId="0" fontId="11" fillId="0" borderId="50" xfId="0" applyFont="1" applyBorder="1" applyAlignment="1">
      <alignment horizontal="center" vertical="center"/>
    </xf>
    <xf numFmtId="41" fontId="67" fillId="16" borderId="0" xfId="0" applyNumberFormat="1" applyFont="1" applyFill="1" applyAlignment="1">
      <alignment vertical="center" shrinkToFit="1"/>
    </xf>
    <xf numFmtId="41" fontId="67" fillId="0" borderId="0" xfId="246" applyNumberFormat="1" applyFont="1" applyAlignment="1">
      <alignment vertical="center" shrinkToFit="1"/>
    </xf>
    <xf numFmtId="41" fontId="67" fillId="0" borderId="0" xfId="246" quotePrefix="1" applyNumberFormat="1" applyFont="1" applyAlignment="1">
      <alignment horizontal="center" vertical="center" shrinkToFit="1"/>
    </xf>
    <xf numFmtId="41" fontId="67" fillId="0" borderId="0" xfId="246" applyNumberFormat="1" applyFont="1" applyAlignment="1">
      <alignment horizontal="center" vertical="center" shrinkToFit="1"/>
    </xf>
    <xf numFmtId="41" fontId="67" fillId="16" borderId="0" xfId="246" applyNumberFormat="1" applyFont="1" applyFill="1" applyAlignment="1">
      <alignment vertical="center" shrinkToFit="1"/>
    </xf>
    <xf numFmtId="41" fontId="67" fillId="16" borderId="0" xfId="246" quotePrefix="1" applyNumberFormat="1" applyFont="1" applyFill="1" applyAlignment="1">
      <alignment horizontal="center" vertical="center" shrinkToFit="1"/>
    </xf>
    <xf numFmtId="41" fontId="67" fillId="16" borderId="0" xfId="246" applyNumberFormat="1" applyFont="1" applyFill="1" applyAlignment="1">
      <alignment horizontal="center" vertical="center" shrinkToFit="1"/>
    </xf>
    <xf numFmtId="41" fontId="67" fillId="16" borderId="0" xfId="236" applyNumberFormat="1" applyFont="1" applyFill="1" applyProtection="1">
      <alignment vertical="center"/>
      <protection locked="0" hidden="1"/>
    </xf>
    <xf numFmtId="41" fontId="67" fillId="16" borderId="0" xfId="0" applyNumberFormat="1" applyFont="1" applyFill="1" applyAlignment="1" applyProtection="1">
      <alignment vertical="center"/>
      <protection locked="0" hidden="1"/>
    </xf>
    <xf numFmtId="41" fontId="67" fillId="16" borderId="20" xfId="0" applyNumberFormat="1" applyFont="1" applyFill="1" applyBorder="1" applyAlignment="1" applyProtection="1">
      <alignment vertical="center"/>
      <protection locked="0" hidden="1"/>
    </xf>
    <xf numFmtId="41" fontId="67" fillId="16" borderId="0" xfId="239" applyNumberFormat="1" applyFont="1" applyFill="1" applyAlignment="1" applyProtection="1">
      <alignment horizontal="right" vertical="center"/>
      <protection locked="0" hidden="1"/>
    </xf>
    <xf numFmtId="41" fontId="67" fillId="16" borderId="0" xfId="0" applyNumberFormat="1" applyFont="1" applyFill="1" applyAlignment="1" applyProtection="1">
      <alignment horizontal="right" vertical="center"/>
      <protection locked="0" hidden="1"/>
    </xf>
    <xf numFmtId="41" fontId="11" fillId="25" borderId="4" xfId="236" applyNumberFormat="1" applyFont="1" applyFill="1" applyBorder="1" applyProtection="1">
      <alignment vertical="center"/>
      <protection locked="0" hidden="1"/>
    </xf>
    <xf numFmtId="41" fontId="11" fillId="25" borderId="4" xfId="0" applyNumberFormat="1" applyFont="1" applyFill="1" applyBorder="1" applyAlignment="1" applyProtection="1">
      <alignment vertical="center"/>
      <protection locked="0" hidden="1"/>
    </xf>
    <xf numFmtId="41" fontId="11" fillId="25" borderId="40" xfId="0" applyNumberFormat="1" applyFont="1" applyFill="1" applyBorder="1" applyAlignment="1" applyProtection="1">
      <alignment vertical="center"/>
      <protection locked="0" hidden="1"/>
    </xf>
    <xf numFmtId="41" fontId="11" fillId="25" borderId="4" xfId="239" applyNumberFormat="1" applyFont="1" applyFill="1" applyBorder="1" applyAlignment="1" applyProtection="1">
      <alignment horizontal="right" vertical="center"/>
      <protection locked="0" hidden="1"/>
    </xf>
    <xf numFmtId="41" fontId="5" fillId="25" borderId="40" xfId="246" applyNumberFormat="1" applyFont="1" applyFill="1" applyBorder="1" applyAlignment="1">
      <alignment vertical="center" shrinkToFit="1"/>
    </xf>
    <xf numFmtId="41" fontId="11" fillId="25" borderId="4" xfId="0" applyNumberFormat="1" applyFont="1" applyFill="1" applyBorder="1" applyAlignment="1" applyProtection="1">
      <alignment horizontal="right" vertical="center"/>
      <protection locked="0" hidden="1"/>
    </xf>
    <xf numFmtId="3" fontId="5" fillId="26" borderId="0" xfId="232" applyNumberFormat="1" applyFont="1" applyFill="1" applyAlignment="1" applyProtection="1">
      <alignment horizontal="right" vertical="center"/>
      <protection hidden="1"/>
    </xf>
    <xf numFmtId="210" fontId="5" fillId="26" borderId="0" xfId="232" applyNumberFormat="1" applyFont="1" applyFill="1" applyAlignment="1" applyProtection="1">
      <alignment horizontal="right" vertical="center"/>
      <protection hidden="1"/>
    </xf>
    <xf numFmtId="0" fontId="5" fillId="26" borderId="16" xfId="239" quotePrefix="1" applyFont="1" applyFill="1" applyBorder="1" applyAlignment="1" applyProtection="1">
      <alignment horizontal="center" vertical="center"/>
      <protection hidden="1"/>
    </xf>
    <xf numFmtId="210" fontId="5" fillId="0" borderId="0" xfId="232" applyNumberFormat="1" applyFont="1" applyAlignment="1" applyProtection="1">
      <alignment horizontal="right" vertical="center"/>
      <protection hidden="1"/>
    </xf>
    <xf numFmtId="0" fontId="5" fillId="0" borderId="16" xfId="239" quotePrefix="1" applyFont="1" applyBorder="1" applyAlignment="1" applyProtection="1">
      <alignment horizontal="center" vertical="center"/>
      <protection hidden="1"/>
    </xf>
    <xf numFmtId="3" fontId="11" fillId="27" borderId="0" xfId="232" applyNumberFormat="1" applyFont="1" applyFill="1" applyAlignment="1" applyProtection="1">
      <alignment horizontal="right" vertical="center"/>
      <protection hidden="1"/>
    </xf>
    <xf numFmtId="210" fontId="11" fillId="27" borderId="0" xfId="232" applyNumberFormat="1" applyFont="1" applyFill="1" applyAlignment="1" applyProtection="1">
      <alignment horizontal="right" vertical="center"/>
      <protection hidden="1"/>
    </xf>
    <xf numFmtId="0" fontId="11" fillId="0" borderId="16" xfId="239" quotePrefix="1" applyFont="1" applyBorder="1" applyAlignment="1" applyProtection="1">
      <alignment horizontal="center" vertical="center"/>
      <protection hidden="1"/>
    </xf>
    <xf numFmtId="0" fontId="5" fillId="0" borderId="0" xfId="0" applyFont="1" applyAlignment="1">
      <alignment horizontal="center" vertical="center" shrinkToFit="1"/>
    </xf>
    <xf numFmtId="41" fontId="5" fillId="0" borderId="16" xfId="0" applyNumberFormat="1" applyFont="1" applyBorder="1" applyAlignment="1">
      <alignment vertical="center" shrinkToFit="1"/>
    </xf>
    <xf numFmtId="41" fontId="5" fillId="0" borderId="17" xfId="0" applyNumberFormat="1" applyFont="1" applyBorder="1" applyAlignment="1">
      <alignment vertical="center" shrinkToFit="1"/>
    </xf>
    <xf numFmtId="41" fontId="5" fillId="26" borderId="0" xfId="0" applyNumberFormat="1" applyFont="1" applyFill="1" applyAlignment="1">
      <alignment vertical="center" shrinkToFit="1"/>
    </xf>
    <xf numFmtId="0" fontId="5" fillId="26" borderId="0" xfId="0" applyFont="1" applyFill="1" applyAlignment="1">
      <alignment horizontal="center" vertical="center" shrinkToFit="1"/>
    </xf>
    <xf numFmtId="0" fontId="72" fillId="16" borderId="0" xfId="0" applyNumberFormat="1" applyFont="1" applyFill="1" applyAlignment="1">
      <alignment horizontal="center" vertical="center"/>
    </xf>
    <xf numFmtId="0" fontId="5" fillId="16" borderId="0" xfId="0" applyNumberFormat="1" applyFont="1" applyFill="1" applyBorder="1" applyAlignment="1">
      <alignment horizontal="left" vertical="center"/>
    </xf>
    <xf numFmtId="0" fontId="5" fillId="0" borderId="61" xfId="0" applyNumberFormat="1" applyFont="1" applyFill="1" applyBorder="1" applyAlignment="1">
      <alignment horizontal="center" vertical="center" wrapText="1"/>
    </xf>
    <xf numFmtId="0" fontId="5" fillId="0" borderId="24" xfId="0" applyNumberFormat="1" applyFont="1" applyFill="1" applyBorder="1" applyAlignment="1">
      <alignment horizontal="center" vertical="center" wrapText="1"/>
    </xf>
    <xf numFmtId="0" fontId="5" fillId="0" borderId="62" xfId="0" applyNumberFormat="1" applyFont="1" applyFill="1" applyBorder="1" applyAlignment="1">
      <alignment horizontal="center" vertical="center" wrapText="1"/>
    </xf>
    <xf numFmtId="0" fontId="5" fillId="0" borderId="63" xfId="0" applyNumberFormat="1" applyFont="1" applyFill="1" applyBorder="1" applyAlignment="1">
      <alignment horizontal="center" vertical="center" wrapText="1"/>
    </xf>
    <xf numFmtId="0" fontId="5" fillId="0" borderId="35" xfId="226" applyNumberFormat="1" applyFont="1" applyFill="1" applyBorder="1" applyAlignment="1">
      <alignment horizontal="center" vertical="center" wrapText="1"/>
    </xf>
    <xf numFmtId="0" fontId="5" fillId="0" borderId="17" xfId="226" applyNumberFormat="1" applyFont="1" applyFill="1" applyBorder="1" applyAlignment="1">
      <alignment horizontal="center" vertical="center" wrapText="1"/>
    </xf>
    <xf numFmtId="0" fontId="5" fillId="0" borderId="38" xfId="226" applyNumberFormat="1" applyFont="1" applyFill="1" applyBorder="1" applyAlignment="1">
      <alignment horizontal="center" vertical="center" wrapText="1"/>
    </xf>
    <xf numFmtId="0" fontId="5" fillId="0" borderId="64" xfId="226" applyNumberFormat="1" applyFont="1" applyFill="1" applyBorder="1" applyAlignment="1">
      <alignment horizontal="center" vertical="center" wrapText="1"/>
    </xf>
    <xf numFmtId="0" fontId="5" fillId="0" borderId="6" xfId="226" applyNumberFormat="1" applyFont="1" applyFill="1" applyBorder="1" applyAlignment="1">
      <alignment horizontal="center" vertical="center"/>
    </xf>
    <xf numFmtId="0" fontId="5" fillId="0" borderId="22" xfId="226" applyNumberFormat="1" applyFont="1" applyFill="1" applyBorder="1" applyAlignment="1">
      <alignment horizontal="center" vertical="center"/>
    </xf>
    <xf numFmtId="0" fontId="5" fillId="0" borderId="57" xfId="0" applyNumberFormat="1" applyFont="1" applyFill="1" applyBorder="1" applyAlignment="1">
      <alignment horizontal="center" vertical="center"/>
    </xf>
    <xf numFmtId="0" fontId="5" fillId="0" borderId="58" xfId="0" applyNumberFormat="1" applyFont="1" applyFill="1" applyBorder="1" applyAlignment="1">
      <alignment horizontal="center" vertical="center"/>
    </xf>
    <xf numFmtId="0" fontId="5" fillId="0" borderId="36" xfId="0" applyNumberFormat="1" applyFont="1" applyFill="1" applyBorder="1" applyAlignment="1">
      <alignment horizontal="center" vertical="center" wrapText="1"/>
    </xf>
    <xf numFmtId="0" fontId="5" fillId="0" borderId="59" xfId="0" applyNumberFormat="1" applyFont="1" applyFill="1" applyBorder="1" applyAlignment="1">
      <alignment horizontal="center" vertical="center" wrapText="1"/>
    </xf>
    <xf numFmtId="0" fontId="5" fillId="0" borderId="32" xfId="0" applyNumberFormat="1" applyFont="1" applyFill="1" applyBorder="1" applyAlignment="1">
      <alignment horizontal="center" vertical="center" wrapText="1"/>
    </xf>
    <xf numFmtId="0" fontId="5" fillId="0" borderId="57" xfId="0" applyNumberFormat="1" applyFont="1" applyFill="1" applyBorder="1" applyAlignment="1">
      <alignment horizontal="center" vertical="center" wrapText="1"/>
    </xf>
    <xf numFmtId="0" fontId="5" fillId="0" borderId="33" xfId="0" applyNumberFormat="1" applyFont="1" applyFill="1" applyBorder="1" applyAlignment="1">
      <alignment horizontal="center" vertical="center" wrapText="1"/>
    </xf>
    <xf numFmtId="0" fontId="5" fillId="0" borderId="34" xfId="0" applyNumberFormat="1" applyFont="1" applyFill="1" applyBorder="1" applyAlignment="1">
      <alignment horizontal="center" vertical="center" wrapText="1"/>
    </xf>
    <xf numFmtId="0" fontId="5" fillId="0" borderId="60" xfId="0" applyNumberFormat="1" applyFont="1" applyFill="1" applyBorder="1" applyAlignment="1">
      <alignment horizontal="center" vertical="center" wrapText="1"/>
    </xf>
    <xf numFmtId="0" fontId="87" fillId="26" borderId="0" xfId="239" applyNumberFormat="1" applyFont="1" applyFill="1" applyAlignment="1" applyProtection="1">
      <alignment horizontal="center" vertical="center" wrapText="1"/>
      <protection hidden="1"/>
    </xf>
    <xf numFmtId="0" fontId="2" fillId="0" borderId="46" xfId="0" applyNumberFormat="1" applyFont="1" applyBorder="1" applyAlignment="1">
      <alignment horizontal="left" vertical="center" wrapText="1"/>
    </xf>
    <xf numFmtId="0" fontId="2" fillId="0" borderId="0" xfId="0" applyNumberFormat="1" applyFont="1" applyBorder="1" applyAlignment="1">
      <alignment horizontal="left" vertical="center" wrapText="1"/>
    </xf>
    <xf numFmtId="0" fontId="5" fillId="26" borderId="68" xfId="245" applyNumberFormat="1" applyFont="1" applyFill="1" applyBorder="1" applyAlignment="1" applyProtection="1">
      <alignment horizontal="center" vertical="center" wrapText="1"/>
      <protection hidden="1"/>
    </xf>
    <xf numFmtId="0" fontId="5" fillId="26" borderId="59" xfId="245" applyNumberFormat="1" applyFont="1" applyFill="1" applyBorder="1" applyAlignment="1" applyProtection="1">
      <alignment horizontal="center" vertical="center" wrapText="1"/>
      <protection hidden="1"/>
    </xf>
    <xf numFmtId="0" fontId="5" fillId="26" borderId="32" xfId="245" applyNumberFormat="1" applyFont="1" applyFill="1" applyBorder="1" applyAlignment="1" applyProtection="1">
      <alignment horizontal="center" vertical="center" wrapText="1"/>
      <protection hidden="1"/>
    </xf>
    <xf numFmtId="0" fontId="5" fillId="26" borderId="57" xfId="245" applyNumberFormat="1" applyFont="1" applyFill="1" applyBorder="1" applyAlignment="1" applyProtection="1">
      <alignment horizontal="center" vertical="center" wrapText="1"/>
      <protection hidden="1"/>
    </xf>
    <xf numFmtId="0" fontId="5" fillId="26" borderId="33" xfId="245" applyNumberFormat="1" applyFont="1" applyFill="1" applyBorder="1" applyAlignment="1" applyProtection="1">
      <alignment horizontal="center" vertical="center" wrapText="1"/>
      <protection hidden="1"/>
    </xf>
    <xf numFmtId="0" fontId="5" fillId="26" borderId="34" xfId="245" applyNumberFormat="1" applyFont="1" applyFill="1" applyBorder="1" applyAlignment="1" applyProtection="1">
      <alignment horizontal="center" vertical="center" wrapText="1"/>
      <protection hidden="1"/>
    </xf>
    <xf numFmtId="0" fontId="5" fillId="26" borderId="69" xfId="239" applyNumberFormat="1" applyFont="1" applyFill="1" applyBorder="1" applyAlignment="1" applyProtection="1">
      <alignment horizontal="center" vertical="center" wrapText="1"/>
      <protection hidden="1"/>
    </xf>
    <xf numFmtId="0" fontId="5" fillId="26" borderId="16" xfId="239" applyNumberFormat="1" applyFont="1" applyFill="1" applyBorder="1" applyAlignment="1" applyProtection="1">
      <alignment horizontal="center" vertical="center" wrapText="1"/>
      <protection hidden="1"/>
    </xf>
    <xf numFmtId="0" fontId="5" fillId="26" borderId="55" xfId="239" applyNumberFormat="1" applyFont="1" applyFill="1" applyBorder="1" applyAlignment="1" applyProtection="1">
      <alignment horizontal="center" vertical="center" wrapText="1"/>
      <protection hidden="1"/>
    </xf>
    <xf numFmtId="0" fontId="5" fillId="26" borderId="35" xfId="239" applyNumberFormat="1" applyFont="1" applyFill="1" applyBorder="1" applyAlignment="1" applyProtection="1">
      <alignment horizontal="center" vertical="center" wrapText="1"/>
      <protection hidden="1"/>
    </xf>
    <xf numFmtId="0" fontId="5" fillId="26" borderId="17" xfId="239" applyNumberFormat="1" applyFont="1" applyFill="1" applyBorder="1" applyAlignment="1" applyProtection="1">
      <alignment horizontal="center" vertical="center" wrapText="1"/>
      <protection hidden="1"/>
    </xf>
    <xf numFmtId="0" fontId="5" fillId="26" borderId="38" xfId="239" applyNumberFormat="1" applyFont="1" applyFill="1" applyBorder="1" applyAlignment="1" applyProtection="1">
      <alignment horizontal="center" vertical="center" wrapText="1"/>
      <protection hidden="1"/>
    </xf>
    <xf numFmtId="0" fontId="5" fillId="26" borderId="65" xfId="239" applyNumberFormat="1" applyFont="1" applyFill="1" applyBorder="1" applyAlignment="1" applyProtection="1">
      <alignment horizontal="center" vertical="center" wrapText="1"/>
      <protection hidden="1"/>
    </xf>
    <xf numFmtId="0" fontId="5" fillId="26" borderId="66" xfId="239" applyNumberFormat="1" applyFont="1" applyFill="1" applyBorder="1" applyAlignment="1" applyProtection="1">
      <alignment horizontal="center" vertical="center" wrapText="1"/>
      <protection hidden="1"/>
    </xf>
    <xf numFmtId="0" fontId="5" fillId="26" borderId="67" xfId="239" applyNumberFormat="1" applyFont="1" applyFill="1" applyBorder="1" applyAlignment="1" applyProtection="1">
      <alignment horizontal="center" vertical="center" wrapText="1"/>
      <protection hidden="1"/>
    </xf>
    <xf numFmtId="0" fontId="72" fillId="16" borderId="0" xfId="239" applyNumberFormat="1" applyFont="1" applyFill="1" applyAlignment="1">
      <alignment horizontal="center" vertical="center"/>
    </xf>
    <xf numFmtId="0" fontId="5" fillId="16" borderId="19" xfId="239" applyNumberFormat="1" applyFont="1" applyFill="1" applyBorder="1" applyAlignment="1">
      <alignment horizontal="left" vertical="center"/>
    </xf>
    <xf numFmtId="0" fontId="5" fillId="16" borderId="35" xfId="239" applyNumberFormat="1" applyFont="1" applyFill="1" applyBorder="1" applyAlignment="1">
      <alignment horizontal="center" vertical="center" wrapText="1"/>
    </xf>
    <xf numFmtId="0" fontId="5" fillId="16" borderId="17" xfId="239" applyNumberFormat="1" applyFont="1" applyFill="1" applyBorder="1" applyAlignment="1">
      <alignment horizontal="center" vertical="center" wrapText="1"/>
    </xf>
    <xf numFmtId="0" fontId="5" fillId="16" borderId="38" xfId="239" applyNumberFormat="1" applyFont="1" applyFill="1" applyBorder="1" applyAlignment="1">
      <alignment horizontal="center" vertical="center" wrapText="1"/>
    </xf>
    <xf numFmtId="0" fontId="5" fillId="16" borderId="65" xfId="239" applyNumberFormat="1" applyFont="1" applyFill="1" applyBorder="1" applyAlignment="1">
      <alignment horizontal="center" vertical="center" wrapText="1"/>
    </xf>
    <xf numFmtId="0" fontId="5" fillId="16" borderId="66" xfId="239" applyNumberFormat="1" applyFont="1" applyFill="1" applyBorder="1" applyAlignment="1">
      <alignment horizontal="center" vertical="center" wrapText="1"/>
    </xf>
    <xf numFmtId="0" fontId="5" fillId="16" borderId="67" xfId="239" applyNumberFormat="1" applyFont="1" applyFill="1" applyBorder="1" applyAlignment="1">
      <alignment horizontal="center" vertical="center" wrapText="1"/>
    </xf>
    <xf numFmtId="0" fontId="5" fillId="16" borderId="68" xfId="239" applyNumberFormat="1" applyFont="1" applyFill="1" applyBorder="1" applyAlignment="1">
      <alignment horizontal="center" vertical="center" wrapText="1"/>
    </xf>
    <xf numFmtId="0" fontId="5" fillId="16" borderId="59" xfId="239" applyNumberFormat="1" applyFont="1" applyFill="1" applyBorder="1" applyAlignment="1">
      <alignment horizontal="center" vertical="center" wrapText="1"/>
    </xf>
    <xf numFmtId="0" fontId="5" fillId="16" borderId="32" xfId="239" applyNumberFormat="1" applyFont="1" applyFill="1" applyBorder="1" applyAlignment="1">
      <alignment horizontal="center" vertical="center" wrapText="1"/>
    </xf>
    <xf numFmtId="0" fontId="5" fillId="16" borderId="68" xfId="239" quotePrefix="1" applyNumberFormat="1" applyFont="1" applyFill="1" applyBorder="1" applyAlignment="1">
      <alignment horizontal="center" vertical="center" wrapText="1"/>
    </xf>
    <xf numFmtId="0" fontId="5" fillId="16" borderId="59" xfId="239" quotePrefix="1" applyNumberFormat="1" applyFont="1" applyFill="1" applyBorder="1" applyAlignment="1">
      <alignment horizontal="center" vertical="center" wrapText="1"/>
    </xf>
    <xf numFmtId="0" fontId="5" fillId="16" borderId="32" xfId="239" quotePrefix="1" applyNumberFormat="1" applyFont="1" applyFill="1" applyBorder="1" applyAlignment="1">
      <alignment horizontal="center" vertical="center" wrapText="1"/>
    </xf>
    <xf numFmtId="0" fontId="5" fillId="16" borderId="70" xfId="239" applyNumberFormat="1" applyFont="1" applyFill="1" applyBorder="1" applyAlignment="1">
      <alignment horizontal="center" vertical="center" wrapText="1"/>
    </xf>
    <xf numFmtId="0" fontId="5" fillId="16" borderId="20" xfId="239" applyNumberFormat="1" applyFont="1" applyFill="1" applyBorder="1" applyAlignment="1">
      <alignment horizontal="center" vertical="center" wrapText="1"/>
    </xf>
    <xf numFmtId="0" fontId="5" fillId="16" borderId="21" xfId="239" applyNumberFormat="1" applyFont="1" applyFill="1" applyBorder="1" applyAlignment="1">
      <alignment horizontal="center" vertical="center" wrapText="1"/>
    </xf>
    <xf numFmtId="0" fontId="5" fillId="16" borderId="69" xfId="239" applyNumberFormat="1" applyFont="1" applyFill="1" applyBorder="1" applyAlignment="1">
      <alignment horizontal="center" vertical="center" wrapText="1"/>
    </xf>
    <xf numFmtId="0" fontId="5" fillId="16" borderId="16" xfId="239" applyNumberFormat="1" applyFont="1" applyFill="1" applyBorder="1" applyAlignment="1">
      <alignment horizontal="center" vertical="center" wrapText="1"/>
    </xf>
    <xf numFmtId="0" fontId="5" fillId="16" borderId="55" xfId="239" applyNumberFormat="1" applyFont="1" applyFill="1" applyBorder="1" applyAlignment="1">
      <alignment horizontal="center" vertical="center" wrapText="1"/>
    </xf>
    <xf numFmtId="0" fontId="5" fillId="16" borderId="0" xfId="239" quotePrefix="1" applyNumberFormat="1" applyFont="1" applyFill="1" applyBorder="1" applyAlignment="1">
      <alignment horizontal="center" vertical="center"/>
    </xf>
    <xf numFmtId="0" fontId="5" fillId="16" borderId="17" xfId="239" quotePrefix="1" applyNumberFormat="1" applyFont="1" applyFill="1" applyBorder="1" applyAlignment="1">
      <alignment horizontal="center" vertical="center"/>
    </xf>
    <xf numFmtId="0" fontId="5" fillId="16" borderId="57" xfId="239" applyNumberFormat="1" applyFont="1" applyFill="1" applyBorder="1" applyAlignment="1">
      <alignment horizontal="center" vertical="center" wrapText="1"/>
    </xf>
    <xf numFmtId="0" fontId="5" fillId="16" borderId="33" xfId="239" applyNumberFormat="1" applyFont="1" applyFill="1" applyBorder="1" applyAlignment="1">
      <alignment horizontal="center" vertical="center" wrapText="1"/>
    </xf>
    <xf numFmtId="0" fontId="5" fillId="16" borderId="34" xfId="239" applyNumberFormat="1" applyFont="1" applyFill="1" applyBorder="1" applyAlignment="1">
      <alignment horizontal="center" vertical="center" wrapText="1"/>
    </xf>
    <xf numFmtId="0" fontId="5" fillId="16" borderId="19" xfId="239" applyNumberFormat="1" applyFont="1" applyFill="1" applyBorder="1" applyAlignment="1">
      <alignment horizontal="center" vertical="center" wrapText="1"/>
    </xf>
    <xf numFmtId="0" fontId="5" fillId="16" borderId="0" xfId="239" applyNumberFormat="1" applyFont="1" applyFill="1" applyBorder="1" applyAlignment="1">
      <alignment horizontal="center" vertical="center" wrapText="1"/>
    </xf>
    <xf numFmtId="0" fontId="5" fillId="16" borderId="56" xfId="239" applyNumberFormat="1" applyFont="1" applyFill="1" applyBorder="1" applyAlignment="1">
      <alignment horizontal="center" vertical="center" wrapText="1"/>
    </xf>
    <xf numFmtId="0" fontId="11" fillId="16" borderId="0" xfId="239" quotePrefix="1" applyNumberFormat="1" applyFont="1" applyFill="1" applyBorder="1" applyAlignment="1">
      <alignment horizontal="center" vertical="center"/>
    </xf>
    <xf numFmtId="0" fontId="11" fillId="16" borderId="17" xfId="239" quotePrefix="1" applyNumberFormat="1" applyFont="1" applyFill="1" applyBorder="1" applyAlignment="1">
      <alignment horizontal="center" vertical="center"/>
    </xf>
    <xf numFmtId="0" fontId="5" fillId="0" borderId="61" xfId="249" applyNumberFormat="1" applyFont="1" applyFill="1" applyBorder="1" applyAlignment="1">
      <alignment horizontal="center" vertical="center" wrapText="1"/>
    </xf>
    <xf numFmtId="0" fontId="5" fillId="0" borderId="24" xfId="249" applyNumberFormat="1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right" vertical="center"/>
    </xf>
    <xf numFmtId="0" fontId="5" fillId="0" borderId="74" xfId="249" applyNumberFormat="1" applyFont="1" applyFill="1" applyBorder="1" applyAlignment="1">
      <alignment horizontal="center" vertical="center" wrapText="1"/>
    </xf>
    <xf numFmtId="0" fontId="5" fillId="0" borderId="75" xfId="249" applyNumberFormat="1" applyFont="1" applyFill="1" applyBorder="1" applyAlignment="1">
      <alignment horizontal="center" vertical="center" wrapText="1"/>
    </xf>
    <xf numFmtId="0" fontId="5" fillId="0" borderId="73" xfId="249" applyNumberFormat="1" applyFont="1" applyFill="1" applyBorder="1" applyAlignment="1">
      <alignment horizontal="center" vertical="center" wrapText="1"/>
    </xf>
    <xf numFmtId="0" fontId="5" fillId="0" borderId="68" xfId="249" applyNumberFormat="1" applyFont="1" applyFill="1" applyBorder="1" applyAlignment="1">
      <alignment horizontal="center" vertical="center" wrapText="1"/>
    </xf>
    <xf numFmtId="0" fontId="5" fillId="0" borderId="60" xfId="249" applyNumberFormat="1" applyFont="1" applyFill="1" applyBorder="1" applyAlignment="1">
      <alignment horizontal="center" vertical="center" wrapText="1"/>
    </xf>
    <xf numFmtId="0" fontId="5" fillId="0" borderId="76" xfId="249" applyNumberFormat="1" applyFont="1" applyFill="1" applyBorder="1" applyAlignment="1">
      <alignment horizontal="center" vertical="center" wrapText="1"/>
    </xf>
    <xf numFmtId="0" fontId="5" fillId="0" borderId="71" xfId="249" applyNumberFormat="1" applyFont="1" applyFill="1" applyBorder="1" applyAlignment="1">
      <alignment horizontal="center" vertical="center" wrapText="1"/>
    </xf>
    <xf numFmtId="0" fontId="72" fillId="16" borderId="0" xfId="249" applyNumberFormat="1" applyFont="1" applyFill="1" applyAlignment="1">
      <alignment horizontal="center" vertical="center"/>
    </xf>
    <xf numFmtId="0" fontId="74" fillId="0" borderId="0" xfId="249" applyNumberFormat="1" applyFont="1" applyFill="1" applyBorder="1" applyAlignment="1">
      <alignment horizontal="center" vertical="center"/>
    </xf>
    <xf numFmtId="0" fontId="5" fillId="0" borderId="24" xfId="249" applyNumberFormat="1" applyFont="1" applyFill="1" applyBorder="1" applyAlignment="1">
      <alignment horizontal="center" vertical="center" wrapText="1"/>
    </xf>
    <xf numFmtId="0" fontId="5" fillId="0" borderId="72" xfId="249" applyNumberFormat="1" applyFont="1" applyFill="1" applyBorder="1" applyAlignment="1">
      <alignment horizontal="center" vertical="center"/>
    </xf>
    <xf numFmtId="0" fontId="5" fillId="0" borderId="23" xfId="249" applyNumberFormat="1" applyFont="1" applyFill="1" applyBorder="1" applyAlignment="1">
      <alignment horizontal="center" vertical="center" wrapText="1"/>
    </xf>
    <xf numFmtId="0" fontId="5" fillId="0" borderId="19" xfId="226" applyNumberFormat="1" applyFont="1" applyFill="1" applyBorder="1" applyAlignment="1">
      <alignment horizontal="center" vertical="center" wrapText="1"/>
    </xf>
    <xf numFmtId="0" fontId="5" fillId="0" borderId="0" xfId="226" applyNumberFormat="1" applyFont="1" applyFill="1" applyBorder="1" applyAlignment="1">
      <alignment horizontal="center" vertical="center" wrapText="1"/>
    </xf>
    <xf numFmtId="0" fontId="5" fillId="0" borderId="56" xfId="226" applyNumberFormat="1" applyFont="1" applyFill="1" applyBorder="1" applyAlignment="1">
      <alignment horizontal="center" vertical="center" wrapText="1"/>
    </xf>
    <xf numFmtId="0" fontId="5" fillId="0" borderId="64" xfId="249" applyNumberFormat="1" applyFont="1" applyFill="1" applyBorder="1" applyAlignment="1">
      <alignment horizontal="center" vertical="center" wrapText="1"/>
    </xf>
    <xf numFmtId="0" fontId="5" fillId="0" borderId="6" xfId="249" applyNumberFormat="1" applyFont="1" applyFill="1" applyBorder="1" applyAlignment="1">
      <alignment horizontal="center" vertical="center" wrapText="1"/>
    </xf>
    <xf numFmtId="0" fontId="5" fillId="0" borderId="22" xfId="249" applyNumberFormat="1" applyFont="1" applyFill="1" applyBorder="1" applyAlignment="1">
      <alignment horizontal="center" vertical="center" wrapText="1"/>
    </xf>
    <xf numFmtId="0" fontId="5" fillId="16" borderId="61" xfId="0" applyNumberFormat="1" applyFont="1" applyFill="1" applyBorder="1" applyAlignment="1">
      <alignment horizontal="center" vertical="center" wrapText="1"/>
    </xf>
    <xf numFmtId="0" fontId="5" fillId="16" borderId="61" xfId="0" applyNumberFormat="1" applyFont="1" applyFill="1" applyBorder="1" applyAlignment="1">
      <alignment horizontal="center" vertical="center"/>
    </xf>
    <xf numFmtId="0" fontId="5" fillId="16" borderId="24" xfId="0" applyNumberFormat="1" applyFont="1" applyFill="1" applyBorder="1" applyAlignment="1">
      <alignment horizontal="center" vertical="center"/>
    </xf>
    <xf numFmtId="0" fontId="72" fillId="16" borderId="0" xfId="0" applyNumberFormat="1" applyFont="1" applyFill="1" applyBorder="1" applyAlignment="1">
      <alignment horizontal="center" vertical="center"/>
    </xf>
    <xf numFmtId="0" fontId="5" fillId="16" borderId="80" xfId="0" applyNumberFormat="1" applyFont="1" applyFill="1" applyBorder="1" applyAlignment="1">
      <alignment horizontal="center" vertical="center" wrapText="1"/>
    </xf>
    <xf numFmtId="0" fontId="5" fillId="16" borderId="81" xfId="0" applyNumberFormat="1" applyFont="1" applyFill="1" applyBorder="1" applyAlignment="1">
      <alignment horizontal="center" vertical="center"/>
    </xf>
    <xf numFmtId="0" fontId="5" fillId="16" borderId="82" xfId="0" applyNumberFormat="1" applyFont="1" applyFill="1" applyBorder="1" applyAlignment="1">
      <alignment horizontal="center" vertical="center"/>
    </xf>
    <xf numFmtId="0" fontId="5" fillId="16" borderId="24" xfId="0" applyNumberFormat="1" applyFont="1" applyFill="1" applyBorder="1" applyAlignment="1">
      <alignment horizontal="center" vertical="center" wrapText="1"/>
    </xf>
    <xf numFmtId="0" fontId="5" fillId="16" borderId="73" xfId="0" applyNumberFormat="1" applyFont="1" applyFill="1" applyBorder="1" applyAlignment="1">
      <alignment horizontal="center" vertical="center" wrapText="1"/>
    </xf>
    <xf numFmtId="0" fontId="5" fillId="16" borderId="23" xfId="0" applyNumberFormat="1" applyFont="1" applyFill="1" applyBorder="1" applyAlignment="1">
      <alignment horizontal="center" vertical="center" wrapText="1"/>
    </xf>
    <xf numFmtId="0" fontId="5" fillId="0" borderId="19" xfId="0" applyNumberFormat="1" applyFont="1" applyFill="1" applyBorder="1" applyAlignment="1">
      <alignment horizontal="left" vertical="center"/>
    </xf>
    <xf numFmtId="0" fontId="5" fillId="0" borderId="0" xfId="0" applyNumberFormat="1" applyFont="1" applyBorder="1" applyAlignment="1">
      <alignment horizontal="right" vertical="center"/>
    </xf>
    <xf numFmtId="0" fontId="5" fillId="0" borderId="0" xfId="0" applyNumberFormat="1" applyFont="1" applyBorder="1" applyAlignment="1">
      <alignment vertical="center"/>
    </xf>
    <xf numFmtId="0" fontId="5" fillId="16" borderId="75" xfId="0" applyNumberFormat="1" applyFont="1" applyFill="1" applyBorder="1" applyAlignment="1">
      <alignment horizontal="center" vertical="center"/>
    </xf>
    <xf numFmtId="0" fontId="5" fillId="16" borderId="74" xfId="0" applyNumberFormat="1" applyFont="1" applyFill="1" applyBorder="1" applyAlignment="1">
      <alignment horizontal="center" vertical="center"/>
    </xf>
    <xf numFmtId="0" fontId="5" fillId="16" borderId="76" xfId="0" applyNumberFormat="1" applyFont="1" applyFill="1" applyBorder="1" applyAlignment="1">
      <alignment horizontal="center" vertical="center"/>
    </xf>
    <xf numFmtId="0" fontId="5" fillId="16" borderId="71" xfId="0" applyNumberFormat="1" applyFont="1" applyFill="1" applyBorder="1" applyAlignment="1">
      <alignment horizontal="center" vertical="center"/>
    </xf>
    <xf numFmtId="0" fontId="5" fillId="16" borderId="73" xfId="0" applyNumberFormat="1" applyFont="1" applyFill="1" applyBorder="1" applyAlignment="1">
      <alignment horizontal="center" vertical="center"/>
    </xf>
    <xf numFmtId="0" fontId="5" fillId="16" borderId="77" xfId="226" applyNumberFormat="1" applyFont="1" applyFill="1" applyBorder="1" applyAlignment="1">
      <alignment horizontal="center" vertical="center" wrapText="1"/>
    </xf>
    <xf numFmtId="0" fontId="5" fillId="16" borderId="78" xfId="226" applyNumberFormat="1" applyFont="1" applyFill="1" applyBorder="1" applyAlignment="1">
      <alignment horizontal="center" vertical="center" wrapText="1"/>
    </xf>
    <xf numFmtId="0" fontId="5" fillId="16" borderId="79" xfId="226" applyNumberFormat="1" applyFont="1" applyFill="1" applyBorder="1" applyAlignment="1">
      <alignment horizontal="center" vertical="center" wrapText="1"/>
    </xf>
    <xf numFmtId="0" fontId="5" fillId="16" borderId="75" xfId="0" applyNumberFormat="1" applyFont="1" applyFill="1" applyBorder="1" applyAlignment="1">
      <alignment horizontal="center" vertical="center" wrapText="1"/>
    </xf>
    <xf numFmtId="0" fontId="5" fillId="16" borderId="74" xfId="0" applyNumberFormat="1" applyFont="1" applyFill="1" applyBorder="1" applyAlignment="1">
      <alignment horizontal="center" vertical="center" wrapText="1"/>
    </xf>
    <xf numFmtId="0" fontId="5" fillId="0" borderId="57" xfId="241" applyNumberFormat="1" applyFont="1" applyBorder="1" applyAlignment="1">
      <alignment horizontal="center" vertical="center" wrapText="1"/>
    </xf>
    <xf numFmtId="0" fontId="5" fillId="0" borderId="70" xfId="241" applyNumberFormat="1" applyFont="1" applyBorder="1" applyAlignment="1">
      <alignment horizontal="center" vertical="center"/>
    </xf>
    <xf numFmtId="0" fontId="5" fillId="0" borderId="83" xfId="241" applyNumberFormat="1" applyFont="1" applyBorder="1" applyAlignment="1">
      <alignment horizontal="center" vertical="center"/>
    </xf>
    <xf numFmtId="0" fontId="5" fillId="0" borderId="84" xfId="241" applyNumberFormat="1" applyFont="1" applyBorder="1" applyAlignment="1">
      <alignment horizontal="center" vertical="center"/>
    </xf>
    <xf numFmtId="0" fontId="5" fillId="0" borderId="69" xfId="241" applyNumberFormat="1" applyFont="1" applyBorder="1" applyAlignment="1">
      <alignment horizontal="center" vertical="center" wrapText="1"/>
    </xf>
    <xf numFmtId="0" fontId="5" fillId="0" borderId="85" xfId="241" applyNumberFormat="1" applyFont="1" applyBorder="1" applyAlignment="1">
      <alignment horizontal="center" vertical="center"/>
    </xf>
    <xf numFmtId="0" fontId="5" fillId="16" borderId="78" xfId="226" applyNumberFormat="1" applyFont="1" applyFill="1" applyBorder="1" applyAlignment="1">
      <alignment horizontal="center" vertical="center"/>
    </xf>
    <xf numFmtId="0" fontId="5" fillId="16" borderId="79" xfId="226" applyNumberFormat="1" applyFont="1" applyFill="1" applyBorder="1" applyAlignment="1">
      <alignment horizontal="center" vertical="center"/>
    </xf>
    <xf numFmtId="0" fontId="72" fillId="16" borderId="0" xfId="241" applyNumberFormat="1" applyFont="1" applyFill="1" applyBorder="1" applyAlignment="1">
      <alignment horizontal="center" vertical="center"/>
    </xf>
    <xf numFmtId="0" fontId="5" fillId="0" borderId="86" xfId="241" applyNumberFormat="1" applyFont="1" applyBorder="1" applyAlignment="1">
      <alignment horizontal="center" vertical="center"/>
    </xf>
    <xf numFmtId="0" fontId="5" fillId="0" borderId="58" xfId="241" applyNumberFormat="1" applyFont="1" applyBorder="1" applyAlignment="1">
      <alignment horizontal="center" vertical="center"/>
    </xf>
    <xf numFmtId="0" fontId="5" fillId="0" borderId="62" xfId="241" applyNumberFormat="1" applyFont="1" applyBorder="1" applyAlignment="1">
      <alignment horizontal="center" vertical="center" wrapText="1"/>
    </xf>
    <xf numFmtId="0" fontId="5" fillId="0" borderId="73" xfId="241" applyNumberFormat="1" applyFont="1" applyBorder="1" applyAlignment="1">
      <alignment horizontal="center" vertical="center" wrapText="1"/>
    </xf>
    <xf numFmtId="0" fontId="5" fillId="0" borderId="87" xfId="241" applyNumberFormat="1" applyFont="1" applyBorder="1" applyAlignment="1">
      <alignment horizontal="center" vertical="center" wrapText="1"/>
    </xf>
    <xf numFmtId="0" fontId="5" fillId="16" borderId="86" xfId="0" applyNumberFormat="1" applyFont="1" applyFill="1" applyBorder="1" applyAlignment="1">
      <alignment horizontal="center" vertical="center"/>
    </xf>
    <xf numFmtId="0" fontId="5" fillId="16" borderId="58" xfId="0" applyNumberFormat="1" applyFont="1" applyFill="1" applyBorder="1" applyAlignment="1">
      <alignment horizontal="center" vertical="center"/>
    </xf>
    <xf numFmtId="0" fontId="5" fillId="16" borderId="91" xfId="0" applyNumberFormat="1" applyFont="1" applyFill="1" applyBorder="1" applyAlignment="1">
      <alignment horizontal="center" vertical="center"/>
    </xf>
    <xf numFmtId="0" fontId="5" fillId="16" borderId="42" xfId="0" applyNumberFormat="1" applyFont="1" applyFill="1" applyBorder="1" applyAlignment="1">
      <alignment horizontal="center" vertical="center"/>
    </xf>
    <xf numFmtId="0" fontId="5" fillId="16" borderId="92" xfId="0" applyNumberFormat="1" applyFont="1" applyFill="1" applyBorder="1" applyAlignment="1">
      <alignment horizontal="center" vertical="center"/>
    </xf>
    <xf numFmtId="0" fontId="2" fillId="16" borderId="87" xfId="0" applyNumberFormat="1" applyFont="1" applyFill="1" applyBorder="1" applyAlignment="1">
      <alignment horizontal="center" vertical="center" wrapText="1"/>
    </xf>
    <xf numFmtId="0" fontId="2" fillId="16" borderId="73" xfId="0" applyNumberFormat="1" applyFont="1" applyFill="1" applyBorder="1" applyAlignment="1">
      <alignment horizontal="center" vertical="center" wrapText="1"/>
    </xf>
    <xf numFmtId="0" fontId="5" fillId="16" borderId="83" xfId="0" applyNumberFormat="1" applyFont="1" applyFill="1" applyBorder="1" applyAlignment="1">
      <alignment horizontal="center" vertical="center" wrapText="1"/>
    </xf>
    <xf numFmtId="0" fontId="5" fillId="16" borderId="84" xfId="0" applyNumberFormat="1" applyFont="1" applyFill="1" applyBorder="1" applyAlignment="1">
      <alignment horizontal="center" vertical="center" wrapText="1"/>
    </xf>
    <xf numFmtId="0" fontId="5" fillId="16" borderId="93" xfId="0" applyNumberFormat="1" applyFont="1" applyFill="1" applyBorder="1" applyAlignment="1">
      <alignment horizontal="center" vertical="center" wrapText="1"/>
    </xf>
    <xf numFmtId="0" fontId="5" fillId="16" borderId="23" xfId="0" applyNumberFormat="1" applyFont="1" applyFill="1" applyBorder="1" applyAlignment="1">
      <alignment horizontal="center" vertical="center"/>
    </xf>
    <xf numFmtId="0" fontId="5" fillId="16" borderId="62" xfId="0" applyNumberFormat="1" applyFont="1" applyFill="1" applyBorder="1" applyAlignment="1">
      <alignment horizontal="center" vertical="center"/>
    </xf>
    <xf numFmtId="0" fontId="5" fillId="16" borderId="87" xfId="0" applyNumberFormat="1" applyFont="1" applyFill="1" applyBorder="1" applyAlignment="1">
      <alignment horizontal="center" vertical="center"/>
    </xf>
    <xf numFmtId="0" fontId="5" fillId="16" borderId="88" xfId="226" applyNumberFormat="1" applyFont="1" applyFill="1" applyBorder="1" applyAlignment="1">
      <alignment horizontal="center" vertical="center" wrapText="1"/>
    </xf>
    <xf numFmtId="0" fontId="5" fillId="16" borderId="89" xfId="226" applyNumberFormat="1" applyFont="1" applyFill="1" applyBorder="1" applyAlignment="1">
      <alignment horizontal="center" vertical="center"/>
    </xf>
    <xf numFmtId="0" fontId="5" fillId="16" borderId="90" xfId="226" applyNumberFormat="1" applyFont="1" applyFill="1" applyBorder="1" applyAlignment="1">
      <alignment horizontal="center" vertical="center"/>
    </xf>
    <xf numFmtId="0" fontId="5" fillId="16" borderId="61" xfId="237" applyNumberFormat="1" applyFont="1" applyFill="1" applyBorder="1" applyAlignment="1">
      <alignment horizontal="center" vertical="center" wrapText="1"/>
    </xf>
    <xf numFmtId="0" fontId="5" fillId="16" borderId="61" xfId="237" applyNumberFormat="1" applyFont="1" applyFill="1" applyBorder="1" applyAlignment="1">
      <alignment horizontal="center" vertical="center"/>
    </xf>
    <xf numFmtId="0" fontId="5" fillId="16" borderId="24" xfId="237" applyNumberFormat="1" applyFont="1" applyFill="1" applyBorder="1" applyAlignment="1">
      <alignment horizontal="center" vertical="center"/>
    </xf>
    <xf numFmtId="0" fontId="5" fillId="16" borderId="62" xfId="237" applyNumberFormat="1" applyFont="1" applyFill="1" applyBorder="1" applyAlignment="1">
      <alignment horizontal="center" vertical="center" wrapText="1"/>
    </xf>
    <xf numFmtId="0" fontId="5" fillId="16" borderId="73" xfId="237" applyNumberFormat="1" applyFont="1" applyFill="1" applyBorder="1" applyAlignment="1">
      <alignment horizontal="center" vertical="center"/>
    </xf>
    <xf numFmtId="0" fontId="5" fillId="16" borderId="87" xfId="0" applyNumberFormat="1" applyFont="1" applyFill="1" applyBorder="1" applyAlignment="1">
      <alignment horizontal="center" vertical="center" wrapText="1"/>
    </xf>
    <xf numFmtId="0" fontId="5" fillId="16" borderId="25" xfId="0" applyNumberFormat="1" applyFont="1" applyFill="1" applyBorder="1" applyAlignment="1">
      <alignment horizontal="center" vertical="center"/>
    </xf>
    <xf numFmtId="0" fontId="5" fillId="16" borderId="62" xfId="0" applyNumberFormat="1" applyFont="1" applyFill="1" applyBorder="1" applyAlignment="1">
      <alignment horizontal="center" vertical="center" wrapText="1"/>
    </xf>
    <xf numFmtId="0" fontId="5" fillId="16" borderId="63" xfId="0" applyNumberFormat="1" applyFont="1" applyFill="1" applyBorder="1" applyAlignment="1">
      <alignment horizontal="center" vertical="center"/>
    </xf>
    <xf numFmtId="0" fontId="5" fillId="16" borderId="100" xfId="226" applyNumberFormat="1" applyFont="1" applyFill="1" applyBorder="1" applyAlignment="1">
      <alignment horizontal="center" vertical="center" wrapText="1"/>
    </xf>
    <xf numFmtId="0" fontId="5" fillId="16" borderId="101" xfId="226" applyNumberFormat="1" applyFont="1" applyFill="1" applyBorder="1" applyAlignment="1">
      <alignment horizontal="center" vertical="center" wrapText="1"/>
    </xf>
    <xf numFmtId="0" fontId="5" fillId="16" borderId="102" xfId="226" applyNumberFormat="1" applyFont="1" applyFill="1" applyBorder="1" applyAlignment="1">
      <alignment horizontal="center" vertical="center" wrapText="1"/>
    </xf>
    <xf numFmtId="0" fontId="5" fillId="16" borderId="64" xfId="226" applyNumberFormat="1" applyFont="1" applyFill="1" applyBorder="1" applyAlignment="1">
      <alignment horizontal="center" vertical="center" wrapText="1"/>
    </xf>
    <xf numFmtId="0" fontId="5" fillId="16" borderId="74" xfId="226" applyNumberFormat="1" applyFont="1" applyFill="1" applyBorder="1" applyAlignment="1">
      <alignment horizontal="center" vertical="center" wrapText="1"/>
    </xf>
    <xf numFmtId="0" fontId="5" fillId="16" borderId="103" xfId="226" applyNumberFormat="1" applyFont="1" applyFill="1" applyBorder="1" applyAlignment="1">
      <alignment horizontal="center" vertical="center" wrapText="1"/>
    </xf>
    <xf numFmtId="0" fontId="5" fillId="16" borderId="61" xfId="226" applyNumberFormat="1" applyFont="1" applyFill="1" applyBorder="1" applyAlignment="1">
      <alignment horizontal="center" vertical="center" wrapText="1"/>
    </xf>
    <xf numFmtId="0" fontId="5" fillId="16" borderId="104" xfId="226" applyNumberFormat="1" applyFont="1" applyFill="1" applyBorder="1" applyAlignment="1">
      <alignment horizontal="center" vertical="center" wrapText="1"/>
    </xf>
    <xf numFmtId="0" fontId="5" fillId="16" borderId="6" xfId="226" applyNumberFormat="1" applyFont="1" applyFill="1" applyBorder="1" applyAlignment="1">
      <alignment horizontal="center" vertical="center" wrapText="1"/>
    </xf>
    <xf numFmtId="0" fontId="5" fillId="16" borderId="22" xfId="226" applyNumberFormat="1" applyFont="1" applyFill="1" applyBorder="1" applyAlignment="1">
      <alignment horizontal="center" vertical="center" wrapText="1"/>
    </xf>
    <xf numFmtId="0" fontId="5" fillId="16" borderId="61" xfId="243" applyNumberFormat="1" applyFont="1" applyFill="1" applyBorder="1" applyAlignment="1">
      <alignment horizontal="center" vertical="center" wrapText="1"/>
    </xf>
    <xf numFmtId="0" fontId="5" fillId="16" borderId="24" xfId="243" applyNumberFormat="1" applyFont="1" applyFill="1" applyBorder="1" applyAlignment="1">
      <alignment horizontal="center" vertical="center" wrapText="1"/>
    </xf>
    <xf numFmtId="0" fontId="5" fillId="16" borderId="24" xfId="226" applyNumberFormat="1" applyFont="1" applyFill="1" applyBorder="1" applyAlignment="1">
      <alignment horizontal="center" vertical="center" wrapText="1"/>
    </xf>
    <xf numFmtId="0" fontId="5" fillId="16" borderId="69" xfId="223" applyNumberFormat="1" applyFont="1" applyFill="1" applyBorder="1" applyAlignment="1">
      <alignment horizontal="center" vertical="center" wrapText="1"/>
    </xf>
    <xf numFmtId="0" fontId="5" fillId="16" borderId="19" xfId="223" applyNumberFormat="1" applyFont="1" applyFill="1" applyBorder="1" applyAlignment="1">
      <alignment horizontal="center" vertical="center" wrapText="1"/>
    </xf>
    <xf numFmtId="0" fontId="5" fillId="16" borderId="35" xfId="223" applyNumberFormat="1" applyFont="1" applyFill="1" applyBorder="1" applyAlignment="1">
      <alignment horizontal="center" vertical="center" wrapText="1"/>
    </xf>
    <xf numFmtId="0" fontId="5" fillId="28" borderId="61" xfId="223" applyNumberFormat="1" applyFont="1" applyFill="1" applyBorder="1" applyAlignment="1">
      <alignment horizontal="center" vertical="center" wrapText="1"/>
    </xf>
    <xf numFmtId="0" fontId="5" fillId="16" borderId="24" xfId="223" applyNumberFormat="1" applyFont="1" applyFill="1" applyBorder="1" applyAlignment="1">
      <alignment horizontal="center" vertical="center" wrapText="1"/>
    </xf>
    <xf numFmtId="0" fontId="5" fillId="16" borderId="96" xfId="226" applyNumberFormat="1" applyFont="1" applyFill="1" applyBorder="1" applyAlignment="1">
      <alignment horizontal="center" vertical="center" wrapText="1"/>
    </xf>
    <xf numFmtId="0" fontId="5" fillId="16" borderId="97" xfId="226" applyNumberFormat="1" applyFont="1" applyFill="1" applyBorder="1" applyAlignment="1">
      <alignment horizontal="center" vertical="center" wrapText="1"/>
    </xf>
    <xf numFmtId="0" fontId="5" fillId="16" borderId="98" xfId="226" applyNumberFormat="1" applyFont="1" applyFill="1" applyBorder="1" applyAlignment="1">
      <alignment horizontal="center" vertical="center" wrapText="1"/>
    </xf>
    <xf numFmtId="0" fontId="5" fillId="16" borderId="95" xfId="223" applyNumberFormat="1" applyFont="1" applyFill="1" applyBorder="1" applyAlignment="1">
      <alignment horizontal="center" vertical="center" wrapText="1"/>
    </xf>
    <xf numFmtId="0" fontId="5" fillId="16" borderId="99" xfId="223" applyNumberFormat="1" applyFont="1" applyFill="1" applyBorder="1" applyAlignment="1">
      <alignment horizontal="center" vertical="center" wrapText="1"/>
    </xf>
    <xf numFmtId="0" fontId="5" fillId="16" borderId="33" xfId="223" applyNumberFormat="1" applyFont="1" applyFill="1" applyBorder="1" applyAlignment="1">
      <alignment horizontal="center" vertical="center" wrapText="1"/>
    </xf>
    <xf numFmtId="0" fontId="5" fillId="16" borderId="17" xfId="223" applyNumberFormat="1" applyFont="1" applyFill="1" applyBorder="1" applyAlignment="1">
      <alignment horizontal="center" vertical="center" wrapText="1"/>
    </xf>
    <xf numFmtId="0" fontId="5" fillId="16" borderId="95" xfId="223" applyNumberFormat="1" applyFont="1" applyFill="1" applyBorder="1" applyAlignment="1">
      <alignment horizontal="center" vertical="center"/>
    </xf>
    <xf numFmtId="0" fontId="5" fillId="16" borderId="27" xfId="223" applyNumberFormat="1" applyFont="1" applyFill="1" applyBorder="1" applyAlignment="1">
      <alignment horizontal="center" vertical="center"/>
    </xf>
    <xf numFmtId="0" fontId="5" fillId="16" borderId="28" xfId="223" applyNumberFormat="1" applyFont="1" applyFill="1" applyBorder="1" applyAlignment="1">
      <alignment horizontal="center" vertical="center"/>
    </xf>
    <xf numFmtId="0" fontId="5" fillId="0" borderId="61" xfId="223" applyNumberFormat="1" applyFont="1" applyFill="1" applyBorder="1" applyAlignment="1">
      <alignment horizontal="center" vertical="center" wrapText="1"/>
    </xf>
    <xf numFmtId="0" fontId="5" fillId="0" borderId="24" xfId="223" applyNumberFormat="1" applyFont="1" applyFill="1" applyBorder="1" applyAlignment="1">
      <alignment horizontal="center" vertical="center" wrapText="1"/>
    </xf>
    <xf numFmtId="0" fontId="5" fillId="16" borderId="34" xfId="223" applyNumberFormat="1" applyFont="1" applyFill="1" applyBorder="1" applyAlignment="1">
      <alignment horizontal="center" vertical="center" wrapText="1"/>
    </xf>
    <xf numFmtId="0" fontId="5" fillId="16" borderId="37" xfId="223" applyNumberFormat="1" applyFont="1" applyFill="1" applyBorder="1" applyAlignment="1">
      <alignment horizontal="center" vertical="center" wrapText="1"/>
    </xf>
    <xf numFmtId="0" fontId="5" fillId="16" borderId="39" xfId="223" applyNumberFormat="1" applyFont="1" applyFill="1" applyBorder="1" applyAlignment="1">
      <alignment horizontal="center" vertical="center" wrapText="1"/>
    </xf>
    <xf numFmtId="0" fontId="5" fillId="16" borderId="60" xfId="223" applyNumberFormat="1" applyFont="1" applyFill="1" applyBorder="1" applyAlignment="1">
      <alignment horizontal="center" vertical="center" wrapText="1"/>
    </xf>
    <xf numFmtId="0" fontId="5" fillId="16" borderId="62" xfId="223" applyNumberFormat="1" applyFont="1" applyFill="1" applyBorder="1" applyAlignment="1">
      <alignment horizontal="center" vertical="center" wrapText="1"/>
    </xf>
    <xf numFmtId="0" fontId="5" fillId="16" borderId="63" xfId="223" applyNumberFormat="1" applyFont="1" applyFill="1" applyBorder="1" applyAlignment="1">
      <alignment horizontal="center" vertical="center" wrapText="1"/>
    </xf>
    <xf numFmtId="0" fontId="5" fillId="16" borderId="57" xfId="223" applyNumberFormat="1" applyFont="1" applyFill="1" applyBorder="1" applyAlignment="1">
      <alignment horizontal="center" vertical="center"/>
    </xf>
    <xf numFmtId="0" fontId="5" fillId="16" borderId="19" xfId="223" applyNumberFormat="1" applyFont="1" applyFill="1" applyBorder="1" applyAlignment="1">
      <alignment horizontal="center" vertical="center"/>
    </xf>
    <xf numFmtId="0" fontId="5" fillId="16" borderId="35" xfId="223" applyNumberFormat="1" applyFont="1" applyFill="1" applyBorder="1" applyAlignment="1">
      <alignment horizontal="center" vertical="center"/>
    </xf>
    <xf numFmtId="0" fontId="5" fillId="16" borderId="95" xfId="243" applyNumberFormat="1" applyFont="1" applyFill="1" applyBorder="1" applyAlignment="1">
      <alignment horizontal="center" vertical="center" wrapText="1"/>
    </xf>
    <xf numFmtId="0" fontId="5" fillId="16" borderId="27" xfId="243" applyNumberFormat="1" applyFont="1" applyFill="1" applyBorder="1" applyAlignment="1">
      <alignment horizontal="center" vertical="center" wrapText="1"/>
    </xf>
    <xf numFmtId="0" fontId="5" fillId="16" borderId="28" xfId="243" applyNumberFormat="1" applyFont="1" applyFill="1" applyBorder="1" applyAlignment="1">
      <alignment horizontal="center" vertical="center" wrapText="1"/>
    </xf>
    <xf numFmtId="0" fontId="5" fillId="16" borderId="27" xfId="223" applyNumberFormat="1" applyFont="1" applyFill="1" applyBorder="1" applyAlignment="1">
      <alignment horizontal="center" vertical="center" wrapText="1"/>
    </xf>
    <xf numFmtId="0" fontId="5" fillId="16" borderId="28" xfId="223" applyNumberFormat="1" applyFont="1" applyFill="1" applyBorder="1" applyAlignment="1">
      <alignment horizontal="center" vertical="center" wrapText="1"/>
    </xf>
    <xf numFmtId="0" fontId="5" fillId="16" borderId="33" xfId="243" applyNumberFormat="1" applyFont="1" applyFill="1" applyBorder="1" applyAlignment="1">
      <alignment horizontal="center" vertical="center" wrapText="1"/>
    </xf>
    <xf numFmtId="0" fontId="5" fillId="16" borderId="34" xfId="243" applyNumberFormat="1" applyFont="1" applyFill="1" applyBorder="1" applyAlignment="1">
      <alignment horizontal="center" vertical="center" wrapText="1"/>
    </xf>
    <xf numFmtId="0" fontId="5" fillId="16" borderId="87" xfId="223" applyNumberFormat="1" applyFont="1" applyFill="1" applyBorder="1" applyAlignment="1">
      <alignment horizontal="center" vertical="center"/>
    </xf>
    <xf numFmtId="0" fontId="5" fillId="16" borderId="73" xfId="223" applyNumberFormat="1" applyFont="1" applyFill="1" applyBorder="1" applyAlignment="1">
      <alignment horizontal="center" vertical="center"/>
    </xf>
    <xf numFmtId="0" fontId="72" fillId="16" borderId="0" xfId="223" applyNumberFormat="1" applyFont="1" applyFill="1" applyBorder="1" applyAlignment="1">
      <alignment horizontal="center" vertical="center"/>
    </xf>
    <xf numFmtId="0" fontId="72" fillId="16" borderId="0" xfId="243" applyNumberFormat="1" applyFont="1" applyFill="1" applyBorder="1" applyAlignment="1">
      <alignment horizontal="center" vertical="center"/>
    </xf>
    <xf numFmtId="0" fontId="5" fillId="16" borderId="60" xfId="243" applyNumberFormat="1" applyFont="1" applyFill="1" applyBorder="1" applyAlignment="1">
      <alignment horizontal="center" vertical="center" wrapText="1"/>
    </xf>
    <xf numFmtId="0" fontId="5" fillId="16" borderId="86" xfId="223" applyNumberFormat="1" applyFont="1" applyFill="1" applyBorder="1" applyAlignment="1">
      <alignment horizontal="center" vertical="center" wrapText="1"/>
    </xf>
    <xf numFmtId="0" fontId="5" fillId="16" borderId="83" xfId="243" applyNumberFormat="1" applyFont="1" applyFill="1" applyBorder="1" applyAlignment="1">
      <alignment horizontal="center" vertical="center" wrapText="1"/>
    </xf>
    <xf numFmtId="0" fontId="5" fillId="16" borderId="63" xfId="243" applyNumberFormat="1" applyFont="1" applyFill="1" applyBorder="1" applyAlignment="1">
      <alignment horizontal="center" vertical="center" wrapText="1"/>
    </xf>
    <xf numFmtId="0" fontId="5" fillId="16" borderId="36" xfId="223" applyNumberFormat="1" applyFont="1" applyFill="1" applyBorder="1" applyAlignment="1">
      <alignment horizontal="center" vertical="center"/>
    </xf>
    <xf numFmtId="0" fontId="5" fillId="16" borderId="61" xfId="223" applyNumberFormat="1" applyFont="1" applyFill="1" applyBorder="1" applyAlignment="1">
      <alignment horizontal="center" vertical="center"/>
    </xf>
    <xf numFmtId="0" fontId="5" fillId="16" borderId="94" xfId="223" applyNumberFormat="1" applyFont="1" applyFill="1" applyBorder="1" applyAlignment="1">
      <alignment horizontal="center" vertical="center" wrapText="1"/>
    </xf>
    <xf numFmtId="0" fontId="5" fillId="16" borderId="84" xfId="223" applyNumberFormat="1" applyFont="1" applyFill="1" applyBorder="1" applyAlignment="1">
      <alignment horizontal="center" vertical="center" wrapText="1"/>
    </xf>
    <xf numFmtId="0" fontId="76" fillId="16" borderId="73" xfId="241" applyNumberFormat="1" applyFont="1" applyFill="1" applyBorder="1" applyAlignment="1">
      <alignment horizontal="center" vertical="center" wrapText="1"/>
    </xf>
    <xf numFmtId="0" fontId="76" fillId="16" borderId="23" xfId="241" applyNumberFormat="1" applyFont="1" applyFill="1" applyBorder="1" applyAlignment="1">
      <alignment horizontal="center" vertical="center" wrapText="1"/>
    </xf>
    <xf numFmtId="0" fontId="87" fillId="26" borderId="0" xfId="247" applyNumberFormat="1" applyFont="1" applyFill="1" applyAlignment="1" applyProtection="1">
      <alignment horizontal="center" vertical="center"/>
      <protection hidden="1"/>
    </xf>
    <xf numFmtId="0" fontId="87" fillId="26" borderId="0" xfId="247" applyNumberFormat="1" applyFont="1" applyFill="1" applyBorder="1" applyAlignment="1" applyProtection="1">
      <alignment horizontal="center" vertical="center"/>
      <protection hidden="1"/>
    </xf>
    <xf numFmtId="0" fontId="84" fillId="26" borderId="35" xfId="226" applyNumberFormat="1" applyFont="1" applyFill="1" applyBorder="1" applyAlignment="1" applyProtection="1">
      <alignment horizontal="center" vertical="center" wrapText="1"/>
      <protection hidden="1"/>
    </xf>
    <xf numFmtId="0" fontId="84" fillId="26" borderId="17" xfId="226" applyNumberFormat="1" applyFont="1" applyFill="1" applyBorder="1" applyAlignment="1" applyProtection="1">
      <alignment horizontal="center" vertical="center" wrapText="1"/>
      <protection hidden="1"/>
    </xf>
    <xf numFmtId="0" fontId="84" fillId="26" borderId="38" xfId="226" applyNumberFormat="1" applyFont="1" applyFill="1" applyBorder="1" applyAlignment="1" applyProtection="1">
      <alignment horizontal="center" vertical="center" wrapText="1"/>
      <protection hidden="1"/>
    </xf>
    <xf numFmtId="0" fontId="84" fillId="26" borderId="69" xfId="247" applyNumberFormat="1" applyFont="1" applyFill="1" applyBorder="1" applyAlignment="1" applyProtection="1">
      <alignment horizontal="center" vertical="center" wrapText="1"/>
      <protection hidden="1"/>
    </xf>
    <xf numFmtId="0" fontId="84" fillId="26" borderId="70" xfId="247" applyNumberFormat="1" applyFont="1" applyFill="1" applyBorder="1" applyAlignment="1" applyProtection="1">
      <alignment horizontal="center" vertical="center" wrapText="1"/>
      <protection hidden="1"/>
    </xf>
    <xf numFmtId="0" fontId="84" fillId="26" borderId="16" xfId="247" applyNumberFormat="1" applyFont="1" applyFill="1" applyBorder="1" applyAlignment="1" applyProtection="1">
      <alignment horizontal="center" vertical="center" wrapText="1"/>
      <protection hidden="1"/>
    </xf>
    <xf numFmtId="0" fontId="84" fillId="26" borderId="20" xfId="247" applyNumberFormat="1" applyFont="1" applyFill="1" applyBorder="1" applyAlignment="1" applyProtection="1">
      <alignment horizontal="center" vertical="center" wrapText="1"/>
      <protection hidden="1"/>
    </xf>
    <xf numFmtId="0" fontId="84" fillId="26" borderId="57" xfId="247" applyNumberFormat="1" applyFont="1" applyFill="1" applyBorder="1" applyAlignment="1" applyProtection="1">
      <alignment horizontal="center" vertical="center" wrapText="1"/>
      <protection hidden="1"/>
    </xf>
    <xf numFmtId="0" fontId="84" fillId="26" borderId="19" xfId="247" applyNumberFormat="1" applyFont="1" applyFill="1" applyBorder="1" applyAlignment="1" applyProtection="1">
      <alignment horizontal="center" vertical="center" wrapText="1"/>
      <protection hidden="1"/>
    </xf>
    <xf numFmtId="0" fontId="84" fillId="26" borderId="58" xfId="247" applyNumberFormat="1" applyFont="1" applyFill="1" applyBorder="1" applyAlignment="1" applyProtection="1">
      <alignment horizontal="center" vertical="center" wrapText="1"/>
      <protection hidden="1"/>
    </xf>
    <xf numFmtId="0" fontId="84" fillId="26" borderId="74" xfId="247" applyNumberFormat="1" applyFont="1" applyFill="1" applyBorder="1" applyAlignment="1" applyProtection="1">
      <alignment horizontal="center" vertical="center" wrapText="1"/>
      <protection hidden="1"/>
    </xf>
    <xf numFmtId="0" fontId="84" fillId="26" borderId="86" xfId="247" applyNumberFormat="1" applyFont="1" applyFill="1" applyBorder="1" applyAlignment="1" applyProtection="1">
      <alignment horizontal="center" vertical="center" wrapText="1"/>
      <protection hidden="1"/>
    </xf>
    <xf numFmtId="0" fontId="84" fillId="26" borderId="61" xfId="247" applyNumberFormat="1" applyFont="1" applyFill="1" applyBorder="1" applyAlignment="1" applyProtection="1">
      <alignment horizontal="center" vertical="center" wrapText="1"/>
      <protection hidden="1"/>
    </xf>
    <xf numFmtId="0" fontId="84" fillId="26" borderId="62" xfId="247" applyNumberFormat="1" applyFont="1" applyFill="1" applyBorder="1" applyAlignment="1" applyProtection="1">
      <alignment horizontal="center" vertical="center" wrapText="1"/>
      <protection hidden="1"/>
    </xf>
    <xf numFmtId="0" fontId="84" fillId="26" borderId="86" xfId="226" applyNumberFormat="1" applyFont="1" applyFill="1" applyBorder="1" applyAlignment="1" applyProtection="1">
      <alignment horizontal="center" vertical="center" wrapText="1"/>
      <protection hidden="1"/>
    </xf>
    <xf numFmtId="0" fontId="84" fillId="26" borderId="58" xfId="226" applyNumberFormat="1" applyFont="1" applyFill="1" applyBorder="1" applyAlignment="1" applyProtection="1">
      <alignment horizontal="center" vertical="center" wrapText="1"/>
      <protection hidden="1"/>
    </xf>
    <xf numFmtId="0" fontId="84" fillId="26" borderId="75" xfId="226" applyNumberFormat="1" applyFont="1" applyFill="1" applyBorder="1" applyAlignment="1" applyProtection="1">
      <alignment horizontal="center" vertical="center" wrapText="1"/>
      <protection hidden="1"/>
    </xf>
    <xf numFmtId="0" fontId="84" fillId="26" borderId="95" xfId="247" applyNumberFormat="1" applyFont="1" applyFill="1" applyBorder="1" applyAlignment="1" applyProtection="1">
      <alignment horizontal="center" vertical="center" wrapText="1"/>
      <protection hidden="1"/>
    </xf>
    <xf numFmtId="0" fontId="84" fillId="26" borderId="28" xfId="247" applyNumberFormat="1" applyFont="1" applyFill="1" applyBorder="1" applyAlignment="1" applyProtection="1">
      <alignment horizontal="center" vertical="center" wrapText="1"/>
      <protection hidden="1"/>
    </xf>
    <xf numFmtId="0" fontId="84" fillId="26" borderId="75" xfId="247" applyNumberFormat="1" applyFont="1" applyFill="1" applyBorder="1" applyAlignment="1" applyProtection="1">
      <alignment horizontal="center" vertical="center" wrapText="1"/>
      <protection hidden="1"/>
    </xf>
    <xf numFmtId="0" fontId="84" fillId="26" borderId="80" xfId="247" applyNumberFormat="1" applyFont="1" applyFill="1" applyBorder="1" applyAlignment="1" applyProtection="1">
      <alignment horizontal="center" vertical="center" wrapText="1"/>
      <protection hidden="1"/>
    </xf>
    <xf numFmtId="0" fontId="84" fillId="26" borderId="81" xfId="247" applyNumberFormat="1" applyFont="1" applyFill="1" applyBorder="1" applyAlignment="1" applyProtection="1">
      <alignment horizontal="center" vertical="center" wrapText="1"/>
      <protection hidden="1"/>
    </xf>
    <xf numFmtId="0" fontId="84" fillId="26" borderId="82" xfId="247" applyNumberFormat="1" applyFont="1" applyFill="1" applyBorder="1" applyAlignment="1" applyProtection="1">
      <alignment horizontal="center" vertical="center" wrapText="1"/>
      <protection hidden="1"/>
    </xf>
    <xf numFmtId="0" fontId="84" fillId="26" borderId="27" xfId="247" applyNumberFormat="1" applyFont="1" applyFill="1" applyBorder="1" applyAlignment="1" applyProtection="1">
      <alignment horizontal="center" vertical="center" wrapText="1"/>
      <protection hidden="1"/>
    </xf>
    <xf numFmtId="0" fontId="84" fillId="26" borderId="59" xfId="247" applyNumberFormat="1" applyFont="1" applyFill="1" applyBorder="1" applyAlignment="1" applyProtection="1">
      <alignment horizontal="center" vertical="center" wrapText="1"/>
      <protection hidden="1"/>
    </xf>
    <xf numFmtId="0" fontId="84" fillId="26" borderId="33" xfId="247" applyNumberFormat="1" applyFont="1" applyFill="1" applyBorder="1" applyAlignment="1" applyProtection="1">
      <alignment horizontal="center" vertical="center" wrapText="1"/>
      <protection hidden="1"/>
    </xf>
    <xf numFmtId="0" fontId="84" fillId="26" borderId="73" xfId="247" applyNumberFormat="1" applyFont="1" applyFill="1" applyBorder="1" applyAlignment="1" applyProtection="1">
      <alignment horizontal="center" vertical="center" wrapText="1"/>
      <protection hidden="1"/>
    </xf>
    <xf numFmtId="0" fontId="5" fillId="16" borderId="61" xfId="243" applyNumberFormat="1" applyFont="1" applyFill="1" applyBorder="1" applyAlignment="1">
      <alignment horizontal="center" vertical="center"/>
    </xf>
    <xf numFmtId="0" fontId="5" fillId="16" borderId="24" xfId="243" applyNumberFormat="1" applyFont="1" applyFill="1" applyBorder="1" applyAlignment="1">
      <alignment horizontal="center" vertical="center"/>
    </xf>
    <xf numFmtId="0" fontId="72" fillId="16" borderId="0" xfId="243" applyNumberFormat="1" applyFont="1" applyFill="1" applyAlignment="1">
      <alignment horizontal="center" vertical="center"/>
    </xf>
    <xf numFmtId="0" fontId="5" fillId="16" borderId="35" xfId="224" applyNumberFormat="1" applyFont="1" applyFill="1" applyBorder="1" applyAlignment="1">
      <alignment horizontal="center" vertical="center" wrapText="1"/>
    </xf>
    <xf numFmtId="0" fontId="5" fillId="16" borderId="17" xfId="224" applyNumberFormat="1" applyFont="1" applyFill="1" applyBorder="1" applyAlignment="1">
      <alignment horizontal="center" vertical="center" wrapText="1"/>
    </xf>
    <xf numFmtId="0" fontId="5" fillId="16" borderId="38" xfId="224" applyNumberFormat="1" applyFont="1" applyFill="1" applyBorder="1" applyAlignment="1">
      <alignment horizontal="center" vertical="center" wrapText="1"/>
    </xf>
    <xf numFmtId="0" fontId="5" fillId="16" borderId="80" xfId="243" applyNumberFormat="1" applyFont="1" applyFill="1" applyBorder="1" applyAlignment="1">
      <alignment horizontal="center" vertical="center"/>
    </xf>
    <xf numFmtId="0" fontId="5" fillId="16" borderId="58" xfId="243" applyNumberFormat="1" applyFont="1" applyFill="1" applyBorder="1" applyAlignment="1">
      <alignment horizontal="center" vertical="center"/>
    </xf>
    <xf numFmtId="0" fontId="5" fillId="16" borderId="75" xfId="243" applyNumberFormat="1" applyFont="1" applyFill="1" applyBorder="1" applyAlignment="1">
      <alignment horizontal="center" vertical="center"/>
    </xf>
    <xf numFmtId="0" fontId="5" fillId="16" borderId="57" xfId="243" applyNumberFormat="1" applyFont="1" applyFill="1" applyBorder="1" applyAlignment="1">
      <alignment horizontal="center" vertical="center"/>
    </xf>
    <xf numFmtId="0" fontId="5" fillId="16" borderId="19" xfId="243" applyNumberFormat="1" applyFont="1" applyFill="1" applyBorder="1" applyAlignment="1">
      <alignment horizontal="center" vertical="center"/>
    </xf>
    <xf numFmtId="0" fontId="5" fillId="16" borderId="77" xfId="243" applyNumberFormat="1" applyFont="1" applyFill="1" applyBorder="1" applyAlignment="1">
      <alignment horizontal="center" vertical="center"/>
    </xf>
    <xf numFmtId="0" fontId="5" fillId="16" borderId="69" xfId="243" applyNumberFormat="1" applyFont="1" applyFill="1" applyBorder="1" applyAlignment="1">
      <alignment horizontal="center" vertical="center" wrapText="1"/>
    </xf>
    <xf numFmtId="0" fontId="5" fillId="16" borderId="16" xfId="243" applyNumberFormat="1" applyFont="1" applyFill="1" applyBorder="1" applyAlignment="1">
      <alignment horizontal="center" vertical="center" wrapText="1"/>
    </xf>
    <xf numFmtId="0" fontId="5" fillId="16" borderId="55" xfId="243" applyNumberFormat="1" applyFont="1" applyFill="1" applyBorder="1" applyAlignment="1">
      <alignment horizontal="center" vertical="center" wrapText="1"/>
    </xf>
    <xf numFmtId="0" fontId="5" fillId="16" borderId="104" xfId="243" applyNumberFormat="1" applyFont="1" applyFill="1" applyBorder="1" applyAlignment="1">
      <alignment horizontal="center" vertical="center" wrapText="1"/>
    </xf>
    <xf numFmtId="0" fontId="5" fillId="16" borderId="6" xfId="243" applyNumberFormat="1" applyFont="1" applyFill="1" applyBorder="1" applyAlignment="1">
      <alignment horizontal="center" vertical="center"/>
    </xf>
    <xf numFmtId="0" fontId="5" fillId="16" borderId="22" xfId="243" applyNumberFormat="1" applyFont="1" applyFill="1" applyBorder="1" applyAlignment="1">
      <alignment horizontal="center" vertical="center"/>
    </xf>
    <xf numFmtId="0" fontId="5" fillId="16" borderId="0" xfId="243" applyNumberFormat="1" applyFont="1" applyFill="1" applyBorder="1" applyAlignment="1">
      <alignment horizontal="center" vertical="center" wrapText="1"/>
    </xf>
    <xf numFmtId="0" fontId="5" fillId="16" borderId="20" xfId="243" applyNumberFormat="1" applyFont="1" applyFill="1" applyBorder="1" applyAlignment="1">
      <alignment horizontal="center" vertical="center" wrapText="1"/>
    </xf>
    <xf numFmtId="0" fontId="5" fillId="0" borderId="19" xfId="0" applyNumberFormat="1" applyFont="1" applyBorder="1" applyAlignment="1">
      <alignment horizontal="left" vertical="center"/>
    </xf>
    <xf numFmtId="0" fontId="15" fillId="16" borderId="61" xfId="243" applyNumberFormat="1" applyFont="1" applyFill="1" applyBorder="1" applyAlignment="1">
      <alignment horizontal="center" vertical="center" wrapText="1"/>
    </xf>
    <xf numFmtId="0" fontId="15" fillId="16" borderId="24" xfId="243" applyNumberFormat="1" applyFont="1" applyFill="1" applyBorder="1" applyAlignment="1">
      <alignment horizontal="center" vertical="center" wrapText="1"/>
    </xf>
    <xf numFmtId="0" fontId="5" fillId="16" borderId="62" xfId="243" applyNumberFormat="1" applyFont="1" applyFill="1" applyBorder="1" applyAlignment="1">
      <alignment horizontal="center" vertical="center" wrapText="1"/>
    </xf>
    <xf numFmtId="0" fontId="5" fillId="16" borderId="36" xfId="243" applyNumberFormat="1" applyFont="1" applyFill="1" applyBorder="1" applyAlignment="1">
      <alignment horizontal="center" vertical="center" wrapText="1"/>
    </xf>
    <xf numFmtId="0" fontId="5" fillId="16" borderId="32" xfId="243" applyNumberFormat="1" applyFont="1" applyFill="1" applyBorder="1" applyAlignment="1">
      <alignment horizontal="center" vertical="center" wrapText="1"/>
    </xf>
    <xf numFmtId="0" fontId="5" fillId="16" borderId="84" xfId="243" applyNumberFormat="1" applyFont="1" applyFill="1" applyBorder="1" applyAlignment="1">
      <alignment horizontal="center" vertical="center" wrapText="1"/>
    </xf>
    <xf numFmtId="0" fontId="5" fillId="16" borderId="73" xfId="243" applyNumberFormat="1" applyFont="1" applyFill="1" applyBorder="1" applyAlignment="1">
      <alignment horizontal="center" vertical="center" wrapText="1"/>
    </xf>
    <xf numFmtId="0" fontId="5" fillId="16" borderId="23" xfId="243" applyNumberFormat="1" applyFont="1" applyFill="1" applyBorder="1" applyAlignment="1">
      <alignment horizontal="center" vertical="center" wrapText="1"/>
    </xf>
    <xf numFmtId="0" fontId="15" fillId="16" borderId="61" xfId="243" applyNumberFormat="1" applyFont="1" applyFill="1" applyBorder="1" applyAlignment="1">
      <alignment horizontal="center" vertical="center"/>
    </xf>
    <xf numFmtId="0" fontId="15" fillId="16" borderId="24" xfId="243" applyNumberFormat="1" applyFont="1" applyFill="1" applyBorder="1" applyAlignment="1">
      <alignment horizontal="center" vertical="center"/>
    </xf>
    <xf numFmtId="0" fontId="2" fillId="0" borderId="61" xfId="0" applyNumberFormat="1" applyFont="1" applyFill="1" applyBorder="1" applyAlignment="1">
      <alignment horizontal="center" vertical="center" wrapText="1"/>
    </xf>
    <xf numFmtId="0" fontId="2" fillId="0" borderId="24" xfId="0" applyNumberFormat="1" applyFont="1" applyFill="1" applyBorder="1" applyAlignment="1">
      <alignment horizontal="center" vertical="center" wrapText="1"/>
    </xf>
    <xf numFmtId="0" fontId="72" fillId="16" borderId="0" xfId="0" applyNumberFormat="1" applyFont="1" applyFill="1" applyAlignment="1">
      <alignment horizontal="center" vertical="center" wrapText="1"/>
    </xf>
    <xf numFmtId="0" fontId="5" fillId="16" borderId="69" xfId="0" applyNumberFormat="1" applyFont="1" applyFill="1" applyBorder="1" applyAlignment="1">
      <alignment horizontal="center" vertical="center"/>
    </xf>
    <xf numFmtId="0" fontId="5" fillId="16" borderId="19" xfId="0" applyNumberFormat="1" applyFont="1" applyFill="1" applyBorder="1" applyAlignment="1">
      <alignment horizontal="center" vertical="center"/>
    </xf>
    <xf numFmtId="0" fontId="5" fillId="16" borderId="70" xfId="0" applyNumberFormat="1" applyFont="1" applyFill="1" applyBorder="1" applyAlignment="1">
      <alignment horizontal="center" vertical="center"/>
    </xf>
    <xf numFmtId="0" fontId="5" fillId="16" borderId="85" xfId="0" applyNumberFormat="1" applyFont="1" applyFill="1" applyBorder="1" applyAlignment="1">
      <alignment horizontal="center" vertical="center"/>
    </xf>
    <xf numFmtId="0" fontId="5" fillId="16" borderId="93" xfId="0" applyNumberFormat="1" applyFont="1" applyFill="1" applyBorder="1" applyAlignment="1">
      <alignment horizontal="center" vertical="center"/>
    </xf>
    <xf numFmtId="0" fontId="5" fillId="16" borderId="84" xfId="0" applyNumberFormat="1" applyFont="1" applyFill="1" applyBorder="1" applyAlignment="1">
      <alignment horizontal="center" vertical="center"/>
    </xf>
    <xf numFmtId="0" fontId="5" fillId="16" borderId="91" xfId="226" applyNumberFormat="1" applyFont="1" applyFill="1" applyBorder="1" applyAlignment="1">
      <alignment horizontal="center" vertical="center" wrapText="1"/>
    </xf>
    <xf numFmtId="0" fontId="5" fillId="16" borderId="42" xfId="226" applyNumberFormat="1" applyFont="1" applyFill="1" applyBorder="1" applyAlignment="1">
      <alignment horizontal="center" vertical="center" wrapText="1"/>
    </xf>
    <xf numFmtId="0" fontId="5" fillId="16" borderId="92" xfId="226" applyNumberFormat="1" applyFont="1" applyFill="1" applyBorder="1" applyAlignment="1">
      <alignment horizontal="center" vertical="center" wrapText="1"/>
    </xf>
    <xf numFmtId="0" fontId="5" fillId="16" borderId="95" xfId="0" applyNumberFormat="1" applyFont="1" applyFill="1" applyBorder="1" applyAlignment="1">
      <alignment horizontal="center" vertical="center" wrapText="1"/>
    </xf>
    <xf numFmtId="0" fontId="5" fillId="16" borderId="27" xfId="0" applyNumberFormat="1" applyFont="1" applyFill="1" applyBorder="1" applyAlignment="1">
      <alignment horizontal="center" vertical="center" wrapText="1"/>
    </xf>
    <xf numFmtId="0" fontId="5" fillId="16" borderId="33" xfId="0" applyNumberFormat="1" applyFont="1" applyFill="1" applyBorder="1" applyAlignment="1">
      <alignment horizontal="center" vertical="center" wrapText="1"/>
    </xf>
    <xf numFmtId="0" fontId="5" fillId="16" borderId="0" xfId="0" applyNumberFormat="1" applyFont="1" applyFill="1" applyBorder="1" applyAlignment="1">
      <alignment horizontal="center" vertical="center" wrapText="1"/>
    </xf>
    <xf numFmtId="0" fontId="5" fillId="0" borderId="95" xfId="0" applyNumberFormat="1" applyFont="1" applyFill="1" applyBorder="1" applyAlignment="1">
      <alignment horizontal="center" vertical="center" wrapText="1"/>
    </xf>
    <xf numFmtId="0" fontId="5" fillId="0" borderId="28" xfId="0" applyNumberFormat="1" applyFont="1" applyFill="1" applyBorder="1" applyAlignment="1">
      <alignment horizontal="center" vertical="center" wrapText="1"/>
    </xf>
    <xf numFmtId="0" fontId="5" fillId="0" borderId="20" xfId="0" applyNumberFormat="1" applyFont="1" applyFill="1" applyBorder="1" applyAlignment="1">
      <alignment horizontal="center" vertical="center" wrapText="1"/>
    </xf>
    <xf numFmtId="0" fontId="5" fillId="0" borderId="83" xfId="0" applyNumberFormat="1" applyFont="1" applyFill="1" applyBorder="1" applyAlignment="1">
      <alignment horizontal="center" vertical="center" wrapText="1"/>
    </xf>
    <xf numFmtId="0" fontId="5" fillId="0" borderId="84" xfId="0" applyNumberFormat="1" applyFont="1" applyFill="1" applyBorder="1" applyAlignment="1">
      <alignment horizontal="center" vertical="center" wrapText="1"/>
    </xf>
    <xf numFmtId="0" fontId="2" fillId="16" borderId="61" xfId="0" applyNumberFormat="1" applyFont="1" applyFill="1" applyBorder="1" applyAlignment="1">
      <alignment horizontal="center" vertical="center" wrapText="1"/>
    </xf>
    <xf numFmtId="0" fontId="2" fillId="16" borderId="24" xfId="0" applyNumberFormat="1" applyFont="1" applyFill="1" applyBorder="1" applyAlignment="1">
      <alignment horizontal="center" vertical="center" wrapText="1"/>
    </xf>
    <xf numFmtId="0" fontId="2" fillId="16" borderId="23" xfId="0" applyNumberFormat="1" applyFont="1" applyFill="1" applyBorder="1" applyAlignment="1">
      <alignment horizontal="center" vertical="center" wrapText="1"/>
    </xf>
    <xf numFmtId="0" fontId="2" fillId="16" borderId="57" xfId="0" applyNumberFormat="1" applyFont="1" applyFill="1" applyBorder="1" applyAlignment="1">
      <alignment horizontal="center" vertical="center" wrapText="1"/>
    </xf>
    <xf numFmtId="0" fontId="2" fillId="16" borderId="35" xfId="0" applyNumberFormat="1" applyFont="1" applyFill="1" applyBorder="1" applyAlignment="1">
      <alignment horizontal="center" vertical="center" wrapText="1"/>
    </xf>
    <xf numFmtId="0" fontId="2" fillId="16" borderId="33" xfId="0" applyNumberFormat="1" applyFont="1" applyFill="1" applyBorder="1" applyAlignment="1">
      <alignment horizontal="center" vertical="center" wrapText="1"/>
    </xf>
    <xf numFmtId="0" fontId="2" fillId="16" borderId="17" xfId="0" applyNumberFormat="1" applyFont="1" applyFill="1" applyBorder="1" applyAlignment="1">
      <alignment horizontal="center" vertical="center" wrapText="1"/>
    </xf>
    <xf numFmtId="0" fontId="2" fillId="16" borderId="83" xfId="0" applyNumberFormat="1" applyFont="1" applyFill="1" applyBorder="1" applyAlignment="1">
      <alignment horizontal="center" vertical="center" wrapText="1"/>
    </xf>
    <xf numFmtId="0" fontId="2" fillId="16" borderId="107" xfId="0" applyNumberFormat="1" applyFont="1" applyFill="1" applyBorder="1" applyAlignment="1">
      <alignment horizontal="center" vertical="center" wrapText="1"/>
    </xf>
    <xf numFmtId="0" fontId="5" fillId="16" borderId="63" xfId="0" applyNumberFormat="1" applyFont="1" applyFill="1" applyBorder="1" applyAlignment="1">
      <alignment horizontal="center" vertical="center" wrapText="1"/>
    </xf>
    <xf numFmtId="0" fontId="2" fillId="16" borderId="62" xfId="0" applyNumberFormat="1" applyFont="1" applyFill="1" applyBorder="1" applyAlignment="1">
      <alignment horizontal="center" vertical="center" wrapText="1"/>
    </xf>
    <xf numFmtId="0" fontId="2" fillId="16" borderId="6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Border="1" applyAlignment="1">
      <alignment horizontal="right" vertical="center"/>
    </xf>
    <xf numFmtId="0" fontId="5" fillId="0" borderId="86" xfId="0" applyNumberFormat="1" applyFont="1" applyBorder="1" applyAlignment="1">
      <alignment horizontal="center" vertical="center"/>
    </xf>
    <xf numFmtId="0" fontId="5" fillId="0" borderId="58" xfId="0" applyNumberFormat="1" applyFont="1" applyBorder="1" applyAlignment="1">
      <alignment horizontal="center" vertical="center"/>
    </xf>
    <xf numFmtId="0" fontId="5" fillId="0" borderId="75" xfId="0" applyNumberFormat="1" applyFont="1" applyBorder="1" applyAlignment="1">
      <alignment horizontal="center" vertical="center"/>
    </xf>
    <xf numFmtId="0" fontId="5" fillId="16" borderId="105" xfId="226" applyNumberFormat="1" applyFont="1" applyFill="1" applyBorder="1" applyAlignment="1">
      <alignment horizontal="center" vertical="center" wrapText="1"/>
    </xf>
    <xf numFmtId="0" fontId="5" fillId="16" borderId="41" xfId="226" applyNumberFormat="1" applyFont="1" applyFill="1" applyBorder="1" applyAlignment="1">
      <alignment horizontal="center" vertical="center" wrapText="1"/>
    </xf>
    <xf numFmtId="0" fontId="5" fillId="16" borderId="106" xfId="226" applyNumberFormat="1" applyFont="1" applyFill="1" applyBorder="1" applyAlignment="1">
      <alignment horizontal="center" vertical="center" wrapText="1"/>
    </xf>
    <xf numFmtId="0" fontId="5" fillId="16" borderId="36" xfId="0" applyNumberFormat="1" applyFont="1" applyFill="1" applyBorder="1" applyAlignment="1">
      <alignment horizontal="center" vertical="center" wrapText="1"/>
    </xf>
    <xf numFmtId="0" fontId="5" fillId="16" borderId="32" xfId="0" applyNumberFormat="1" applyFont="1" applyFill="1" applyBorder="1" applyAlignment="1">
      <alignment horizontal="center" vertical="center" wrapText="1"/>
    </xf>
    <xf numFmtId="0" fontId="5" fillId="0" borderId="60" xfId="226" applyNumberFormat="1" applyFont="1" applyFill="1" applyBorder="1" applyAlignment="1">
      <alignment horizontal="center" vertical="center" wrapText="1"/>
    </xf>
    <xf numFmtId="0" fontId="5" fillId="0" borderId="24" xfId="226" applyNumberFormat="1" applyFont="1" applyFill="1" applyBorder="1" applyAlignment="1">
      <alignment horizontal="center" vertical="center" wrapText="1"/>
    </xf>
    <xf numFmtId="0" fontId="5" fillId="0" borderId="77" xfId="226" applyNumberFormat="1" applyFont="1" applyFill="1" applyBorder="1" applyAlignment="1">
      <alignment horizontal="center" vertical="center" wrapText="1"/>
    </xf>
    <xf numFmtId="0" fontId="5" fillId="0" borderId="78" xfId="226" applyNumberFormat="1" applyFont="1" applyFill="1" applyBorder="1" applyAlignment="1">
      <alignment horizontal="center" vertical="center"/>
    </xf>
    <xf numFmtId="0" fontId="5" fillId="0" borderId="79" xfId="226" applyNumberFormat="1" applyFont="1" applyFill="1" applyBorder="1" applyAlignment="1">
      <alignment horizontal="center" vertical="center"/>
    </xf>
    <xf numFmtId="0" fontId="5" fillId="0" borderId="75" xfId="0" applyNumberFormat="1" applyFont="1" applyFill="1" applyBorder="1" applyAlignment="1">
      <alignment horizontal="center" vertical="center" wrapText="1"/>
    </xf>
    <xf numFmtId="0" fontId="5" fillId="0" borderId="73" xfId="0" applyNumberFormat="1" applyFont="1" applyFill="1" applyBorder="1" applyAlignment="1">
      <alignment horizontal="center" vertical="center"/>
    </xf>
    <xf numFmtId="0" fontId="5" fillId="0" borderId="23" xfId="0" applyNumberFormat="1" applyFont="1" applyFill="1" applyBorder="1" applyAlignment="1">
      <alignment horizontal="center" vertical="center"/>
    </xf>
    <xf numFmtId="0" fontId="5" fillId="0" borderId="74" xfId="0" applyNumberFormat="1" applyFont="1" applyFill="1" applyBorder="1" applyAlignment="1">
      <alignment horizontal="center" vertical="center" wrapText="1"/>
    </xf>
    <xf numFmtId="0" fontId="5" fillId="0" borderId="61" xfId="0" applyNumberFormat="1" applyFont="1" applyFill="1" applyBorder="1" applyAlignment="1">
      <alignment horizontal="center" vertical="center"/>
    </xf>
    <xf numFmtId="0" fontId="5" fillId="0" borderId="24" xfId="0" applyNumberFormat="1" applyFont="1" applyFill="1" applyBorder="1" applyAlignment="1">
      <alignment horizontal="center" vertical="center"/>
    </xf>
    <xf numFmtId="0" fontId="5" fillId="0" borderId="68" xfId="0" applyNumberFormat="1" applyFont="1" applyFill="1" applyBorder="1" applyAlignment="1">
      <alignment horizontal="center" vertical="center"/>
    </xf>
    <xf numFmtId="0" fontId="5" fillId="0" borderId="74" xfId="0" applyNumberFormat="1" applyFont="1" applyFill="1" applyBorder="1" applyAlignment="1">
      <alignment horizontal="center" vertical="center"/>
    </xf>
    <xf numFmtId="0" fontId="5" fillId="0" borderId="86" xfId="0" applyNumberFormat="1" applyFont="1" applyFill="1" applyBorder="1" applyAlignment="1">
      <alignment horizontal="center" vertical="center"/>
    </xf>
    <xf numFmtId="0" fontId="5" fillId="0" borderId="73" xfId="0" applyNumberFormat="1" applyFont="1" applyFill="1" applyBorder="1" applyAlignment="1">
      <alignment horizontal="center" vertical="center" wrapText="1"/>
    </xf>
    <xf numFmtId="0" fontId="5" fillId="0" borderId="23" xfId="0" applyNumberFormat="1" applyFont="1" applyFill="1" applyBorder="1" applyAlignment="1">
      <alignment horizontal="center" vertical="center" wrapText="1"/>
    </xf>
    <xf numFmtId="0" fontId="5" fillId="0" borderId="68" xfId="0" applyNumberFormat="1" applyFont="1" applyFill="1" applyBorder="1" applyAlignment="1">
      <alignment horizontal="center" vertical="center" wrapText="1"/>
    </xf>
    <xf numFmtId="0" fontId="5" fillId="0" borderId="108" xfId="0" applyNumberFormat="1" applyFont="1" applyFill="1" applyBorder="1" applyAlignment="1">
      <alignment horizontal="center" vertical="center"/>
    </xf>
    <xf numFmtId="0" fontId="5" fillId="0" borderId="80" xfId="0" applyNumberFormat="1" applyFont="1" applyFill="1" applyBorder="1" applyAlignment="1">
      <alignment horizontal="center" vertical="center" wrapText="1"/>
    </xf>
    <xf numFmtId="0" fontId="5" fillId="0" borderId="81" xfId="0" applyNumberFormat="1" applyFont="1" applyFill="1" applyBorder="1" applyAlignment="1">
      <alignment horizontal="center" vertical="center" wrapText="1"/>
    </xf>
    <xf numFmtId="0" fontId="5" fillId="0" borderId="82" xfId="0" applyNumberFormat="1" applyFont="1" applyFill="1" applyBorder="1" applyAlignment="1">
      <alignment horizontal="center" vertical="center" wrapText="1"/>
    </xf>
    <xf numFmtId="0" fontId="5" fillId="0" borderId="60" xfId="0" applyNumberFormat="1" applyFont="1" applyFill="1" applyBorder="1" applyAlignment="1">
      <alignment horizontal="center" vertical="center"/>
    </xf>
    <xf numFmtId="0" fontId="5" fillId="0" borderId="109" xfId="0" applyNumberFormat="1" applyFont="1" applyFill="1" applyBorder="1" applyAlignment="1">
      <alignment horizontal="center" vertical="center"/>
    </xf>
    <xf numFmtId="0" fontId="84" fillId="26" borderId="36" xfId="0" applyNumberFormat="1" applyFont="1" applyFill="1" applyBorder="1" applyAlignment="1" applyProtection="1">
      <alignment horizontal="center" vertical="center" wrapText="1"/>
      <protection hidden="1"/>
    </xf>
    <xf numFmtId="0" fontId="84" fillId="26" borderId="32" xfId="0" applyNumberFormat="1" applyFont="1" applyFill="1" applyBorder="1" applyAlignment="1" applyProtection="1">
      <alignment horizontal="center" vertical="center" wrapText="1"/>
      <protection hidden="1"/>
    </xf>
    <xf numFmtId="0" fontId="84" fillId="26" borderId="95" xfId="0" applyNumberFormat="1" applyFont="1" applyFill="1" applyBorder="1" applyAlignment="1" applyProtection="1">
      <alignment horizontal="center" vertical="center" wrapText="1"/>
      <protection hidden="1"/>
    </xf>
    <xf numFmtId="0" fontId="84" fillId="26" borderId="33" xfId="0" applyNumberFormat="1" applyFont="1" applyFill="1" applyBorder="1" applyAlignment="1" applyProtection="1">
      <alignment horizontal="center" vertical="center" wrapText="1"/>
      <protection hidden="1"/>
    </xf>
    <xf numFmtId="0" fontId="84" fillId="26" borderId="34" xfId="0" applyNumberFormat="1" applyFont="1" applyFill="1" applyBorder="1" applyAlignment="1" applyProtection="1">
      <alignment horizontal="center" vertical="center" wrapText="1"/>
      <protection hidden="1"/>
    </xf>
    <xf numFmtId="0" fontId="87" fillId="26" borderId="0" xfId="0" applyNumberFormat="1" applyFont="1" applyFill="1" applyAlignment="1" applyProtection="1">
      <alignment horizontal="center" vertical="center"/>
      <protection hidden="1"/>
    </xf>
    <xf numFmtId="0" fontId="85" fillId="26" borderId="4" xfId="0" quotePrefix="1" applyFont="1" applyFill="1" applyBorder="1" applyAlignment="1" applyProtection="1">
      <alignment horizontal="center" vertical="center"/>
      <protection hidden="1"/>
    </xf>
    <xf numFmtId="0" fontId="85" fillId="26" borderId="18" xfId="0" quotePrefix="1" applyFont="1" applyFill="1" applyBorder="1" applyAlignment="1" applyProtection="1">
      <alignment horizontal="center" vertical="center"/>
      <protection hidden="1"/>
    </xf>
    <xf numFmtId="0" fontId="84" fillId="26" borderId="19" xfId="0" applyNumberFormat="1" applyFont="1" applyFill="1" applyBorder="1" applyAlignment="1" applyProtection="1">
      <alignment horizontal="center" vertical="center"/>
      <protection hidden="1"/>
    </xf>
    <xf numFmtId="0" fontId="84" fillId="26" borderId="61" xfId="0" applyNumberFormat="1" applyFont="1" applyFill="1" applyBorder="1" applyAlignment="1" applyProtection="1">
      <alignment horizontal="center" vertical="center" wrapText="1"/>
      <protection hidden="1"/>
    </xf>
    <xf numFmtId="0" fontId="84" fillId="26" borderId="24" xfId="0" applyNumberFormat="1" applyFont="1" applyFill="1" applyBorder="1" applyAlignment="1" applyProtection="1">
      <alignment horizontal="center" vertical="center" wrapText="1"/>
      <protection hidden="1"/>
    </xf>
    <xf numFmtId="0" fontId="84" fillId="26" borderId="0" xfId="0" quotePrefix="1" applyFont="1" applyFill="1" applyAlignment="1" applyProtection="1">
      <alignment horizontal="center" vertical="center"/>
      <protection hidden="1"/>
    </xf>
    <xf numFmtId="0" fontId="84" fillId="26" borderId="17" xfId="0" quotePrefix="1" applyFont="1" applyFill="1" applyBorder="1" applyAlignment="1" applyProtection="1">
      <alignment horizontal="center" vertical="center"/>
      <protection hidden="1"/>
    </xf>
    <xf numFmtId="0" fontId="84" fillId="26" borderId="110" xfId="0" quotePrefix="1" applyFont="1" applyFill="1" applyBorder="1" applyAlignment="1" applyProtection="1">
      <alignment horizontal="center" vertical="center"/>
      <protection hidden="1"/>
    </xf>
    <xf numFmtId="0" fontId="84" fillId="26" borderId="111" xfId="0" quotePrefix="1" applyFont="1" applyFill="1" applyBorder="1" applyAlignment="1" applyProtection="1">
      <alignment horizontal="center" vertical="center"/>
      <protection hidden="1"/>
    </xf>
    <xf numFmtId="0" fontId="84" fillId="26" borderId="27" xfId="0" applyNumberFormat="1" applyFont="1" applyFill="1" applyBorder="1" applyAlignment="1" applyProtection="1">
      <alignment horizontal="center" vertical="center" wrapText="1"/>
      <protection hidden="1"/>
    </xf>
    <xf numFmtId="0" fontId="84" fillId="26" borderId="28" xfId="0" applyNumberFormat="1" applyFont="1" applyFill="1" applyBorder="1" applyAlignment="1" applyProtection="1">
      <alignment horizontal="center" vertical="center" wrapText="1"/>
      <protection hidden="1"/>
    </xf>
    <xf numFmtId="0" fontId="84" fillId="26" borderId="93" xfId="0" applyNumberFormat="1" applyFont="1" applyFill="1" applyBorder="1" applyAlignment="1" applyProtection="1">
      <alignment horizontal="center" vertical="center" wrapText="1"/>
      <protection hidden="1"/>
    </xf>
    <xf numFmtId="0" fontId="84" fillId="26" borderId="84" xfId="0" applyNumberFormat="1" applyFont="1" applyFill="1" applyBorder="1" applyAlignment="1" applyProtection="1">
      <alignment horizontal="center" vertical="center" wrapText="1"/>
      <protection hidden="1"/>
    </xf>
    <xf numFmtId="0" fontId="84" fillId="26" borderId="57" xfId="0" applyNumberFormat="1" applyFont="1" applyFill="1" applyBorder="1" applyAlignment="1" applyProtection="1">
      <alignment horizontal="center" vertical="center" wrapText="1"/>
      <protection hidden="1"/>
    </xf>
    <xf numFmtId="0" fontId="84" fillId="26" borderId="86" xfId="0" applyNumberFormat="1" applyFont="1" applyFill="1" applyBorder="1" applyAlignment="1" applyProtection="1">
      <alignment horizontal="center" vertical="center"/>
      <protection hidden="1"/>
    </xf>
    <xf numFmtId="0" fontId="84" fillId="26" borderId="58" xfId="0" applyNumberFormat="1" applyFont="1" applyFill="1" applyBorder="1" applyAlignment="1" applyProtection="1">
      <alignment horizontal="center" vertical="center"/>
      <protection hidden="1"/>
    </xf>
    <xf numFmtId="0" fontId="84" fillId="26" borderId="75" xfId="0" applyNumberFormat="1" applyFont="1" applyFill="1" applyBorder="1" applyAlignment="1" applyProtection="1">
      <alignment horizontal="center" vertical="center"/>
      <protection hidden="1"/>
    </xf>
    <xf numFmtId="0" fontId="84" fillId="26" borderId="0" xfId="0" applyNumberFormat="1" applyFont="1" applyFill="1" applyBorder="1" applyAlignment="1" applyProtection="1">
      <alignment horizontal="center" vertical="center" wrapText="1"/>
      <protection hidden="1"/>
    </xf>
    <xf numFmtId="0" fontId="84" fillId="26" borderId="20" xfId="0" applyNumberFormat="1" applyFont="1" applyFill="1" applyBorder="1" applyAlignment="1" applyProtection="1">
      <alignment horizontal="center" vertical="center" wrapText="1"/>
      <protection hidden="1"/>
    </xf>
    <xf numFmtId="0" fontId="84" fillId="26" borderId="21" xfId="0" applyNumberFormat="1" applyFont="1" applyFill="1" applyBorder="1" applyAlignment="1" applyProtection="1">
      <alignment horizontal="center" vertical="center" wrapText="1"/>
      <protection hidden="1"/>
    </xf>
    <xf numFmtId="0" fontId="84" fillId="26" borderId="19" xfId="226" applyNumberFormat="1" applyFont="1" applyFill="1" applyBorder="1" applyAlignment="1" applyProtection="1">
      <alignment horizontal="center" vertical="center" wrapText="1"/>
      <protection hidden="1"/>
    </xf>
    <xf numFmtId="0" fontId="84" fillId="26" borderId="0" xfId="226" applyNumberFormat="1" applyFont="1" applyFill="1" applyBorder="1" applyAlignment="1" applyProtection="1">
      <alignment horizontal="center" vertical="center" wrapText="1"/>
      <protection hidden="1"/>
    </xf>
    <xf numFmtId="0" fontId="84" fillId="26" borderId="56" xfId="226" applyNumberFormat="1" applyFont="1" applyFill="1" applyBorder="1" applyAlignment="1" applyProtection="1">
      <alignment horizontal="center" vertical="center" wrapText="1"/>
      <protection hidden="1"/>
    </xf>
    <xf numFmtId="0" fontId="84" fillId="26" borderId="59" xfId="0" applyNumberFormat="1" applyFont="1" applyFill="1" applyBorder="1" applyAlignment="1" applyProtection="1">
      <alignment horizontal="center" vertical="center" wrapText="1"/>
      <protection hidden="1"/>
    </xf>
    <xf numFmtId="0" fontId="72" fillId="16" borderId="0" xfId="242" applyFont="1" applyFill="1" applyAlignment="1">
      <alignment horizontal="center" vertical="center"/>
    </xf>
    <xf numFmtId="0" fontId="5" fillId="16" borderId="96" xfId="242" applyFont="1" applyFill="1" applyBorder="1" applyAlignment="1">
      <alignment horizontal="center" vertical="center" wrapText="1"/>
    </xf>
    <xf numFmtId="0" fontId="5" fillId="16" borderId="97" xfId="242" applyFont="1" applyFill="1" applyBorder="1" applyAlignment="1">
      <alignment horizontal="center" vertical="center" wrapText="1"/>
    </xf>
    <xf numFmtId="0" fontId="5" fillId="16" borderId="98" xfId="242" applyFont="1" applyFill="1" applyBorder="1" applyAlignment="1">
      <alignment horizontal="center" vertical="center" wrapText="1"/>
    </xf>
    <xf numFmtId="0" fontId="5" fillId="16" borderId="36" xfId="242" applyFont="1" applyFill="1" applyBorder="1" applyAlignment="1">
      <alignment horizontal="center" vertical="center" wrapText="1"/>
    </xf>
    <xf numFmtId="0" fontId="5" fillId="16" borderId="32" xfId="242" applyFont="1" applyFill="1" applyBorder="1" applyAlignment="1">
      <alignment horizontal="center" vertical="center" wrapText="1"/>
    </xf>
    <xf numFmtId="0" fontId="5" fillId="16" borderId="66" xfId="242" applyFont="1" applyFill="1" applyBorder="1" applyAlignment="1">
      <alignment horizontal="center" vertical="center" wrapText="1"/>
    </xf>
    <xf numFmtId="0" fontId="5" fillId="16" borderId="67" xfId="242" applyFont="1" applyFill="1" applyBorder="1" applyAlignment="1">
      <alignment horizontal="center" vertical="center" wrapText="1"/>
    </xf>
    <xf numFmtId="176" fontId="5" fillId="16" borderId="51" xfId="226" applyFont="1" applyFill="1" applyBorder="1" applyAlignment="1">
      <alignment horizontal="center" vertical="center" wrapText="1"/>
    </xf>
    <xf numFmtId="176" fontId="5" fillId="16" borderId="35" xfId="226" applyFont="1" applyFill="1" applyBorder="1" applyAlignment="1">
      <alignment horizontal="center" vertical="center" wrapText="1"/>
    </xf>
    <xf numFmtId="176" fontId="5" fillId="16" borderId="46" xfId="226" applyFont="1" applyFill="1" applyBorder="1" applyAlignment="1">
      <alignment horizontal="center" vertical="center" wrapText="1"/>
    </xf>
    <xf numFmtId="176" fontId="5" fillId="16" borderId="17" xfId="226" applyFont="1" applyFill="1" applyBorder="1" applyAlignment="1">
      <alignment horizontal="center" vertical="center" wrapText="1"/>
    </xf>
    <xf numFmtId="176" fontId="5" fillId="16" borderId="113" xfId="226" applyFont="1" applyFill="1" applyBorder="1" applyAlignment="1">
      <alignment horizontal="center" vertical="center" wrapText="1"/>
    </xf>
    <xf numFmtId="176" fontId="5" fillId="16" borderId="38" xfId="226" applyFont="1" applyFill="1" applyBorder="1" applyAlignment="1">
      <alignment horizontal="center" vertical="center" wrapText="1"/>
    </xf>
    <xf numFmtId="0" fontId="5" fillId="16" borderId="19" xfId="242" applyFont="1" applyFill="1" applyBorder="1" applyAlignment="1">
      <alignment horizontal="center" vertical="center"/>
    </xf>
    <xf numFmtId="0" fontId="5" fillId="16" borderId="58" xfId="242" applyFont="1" applyFill="1" applyBorder="1" applyAlignment="1">
      <alignment horizontal="center" vertical="center"/>
    </xf>
    <xf numFmtId="0" fontId="5" fillId="16" borderId="75" xfId="242" applyFont="1" applyFill="1" applyBorder="1" applyAlignment="1">
      <alignment horizontal="center" vertical="center"/>
    </xf>
    <xf numFmtId="0" fontId="5" fillId="16" borderId="28" xfId="242" applyFont="1" applyFill="1" applyBorder="1" applyAlignment="1">
      <alignment horizontal="center" vertical="center" wrapText="1"/>
    </xf>
    <xf numFmtId="0" fontId="5" fillId="16" borderId="21" xfId="242" applyFont="1" applyFill="1" applyBorder="1" applyAlignment="1">
      <alignment horizontal="center" vertical="center" wrapText="1"/>
    </xf>
    <xf numFmtId="0" fontId="5" fillId="26" borderId="46" xfId="242" quotePrefix="1" applyFont="1" applyFill="1" applyBorder="1" applyAlignment="1">
      <alignment horizontal="center" vertical="center"/>
    </xf>
    <xf numFmtId="0" fontId="5" fillId="26" borderId="17" xfId="242" quotePrefix="1" applyFont="1" applyFill="1" applyBorder="1" applyAlignment="1">
      <alignment horizontal="center" vertical="center"/>
    </xf>
    <xf numFmtId="0" fontId="11" fillId="16" borderId="47" xfId="242" quotePrefix="1" applyFont="1" applyFill="1" applyBorder="1" applyAlignment="1">
      <alignment horizontal="center" vertical="center"/>
    </xf>
    <xf numFmtId="0" fontId="11" fillId="16" borderId="18" xfId="242" quotePrefix="1" applyFont="1" applyFill="1" applyBorder="1" applyAlignment="1">
      <alignment horizontal="center" vertical="center"/>
    </xf>
    <xf numFmtId="0" fontId="5" fillId="26" borderId="112" xfId="242" quotePrefix="1" applyFont="1" applyFill="1" applyBorder="1" applyAlignment="1">
      <alignment horizontal="center" vertical="center"/>
    </xf>
    <xf numFmtId="0" fontId="5" fillId="26" borderId="111" xfId="242" quotePrefix="1" applyFont="1" applyFill="1" applyBorder="1" applyAlignment="1">
      <alignment horizontal="center" vertical="center"/>
    </xf>
    <xf numFmtId="0" fontId="5" fillId="16" borderId="61" xfId="234" applyNumberFormat="1" applyFont="1" applyFill="1" applyBorder="1" applyAlignment="1" applyProtection="1">
      <alignment horizontal="center" vertical="center" wrapText="1"/>
      <protection hidden="1"/>
    </xf>
    <xf numFmtId="0" fontId="5" fillId="16" borderId="24" xfId="234" applyNumberFormat="1" applyFont="1" applyFill="1" applyBorder="1" applyAlignment="1" applyProtection="1">
      <alignment horizontal="center" vertical="center" wrapText="1"/>
      <protection hidden="1"/>
    </xf>
    <xf numFmtId="0" fontId="5" fillId="16" borderId="62" xfId="234" applyNumberFormat="1" applyFont="1" applyFill="1" applyBorder="1" applyAlignment="1" applyProtection="1">
      <alignment horizontal="center" vertical="center" wrapText="1"/>
      <protection hidden="1"/>
    </xf>
    <xf numFmtId="0" fontId="5" fillId="16" borderId="63" xfId="234" applyNumberFormat="1" applyFont="1" applyFill="1" applyBorder="1" applyAlignment="1" applyProtection="1">
      <alignment horizontal="center" vertical="center" wrapText="1"/>
      <protection hidden="1"/>
    </xf>
    <xf numFmtId="0" fontId="5" fillId="16" borderId="76" xfId="234" applyNumberFormat="1" applyFont="1" applyFill="1" applyBorder="1" applyAlignment="1" applyProtection="1">
      <alignment horizontal="center" vertical="center" wrapText="1"/>
      <protection hidden="1"/>
    </xf>
    <xf numFmtId="0" fontId="5" fillId="16" borderId="71" xfId="234" applyNumberFormat="1" applyFont="1" applyFill="1" applyBorder="1" applyAlignment="1" applyProtection="1">
      <alignment horizontal="center" vertical="center" wrapText="1"/>
      <protection hidden="1"/>
    </xf>
    <xf numFmtId="0" fontId="5" fillId="16" borderId="74" xfId="234" applyNumberFormat="1" applyFont="1" applyFill="1" applyBorder="1" applyAlignment="1" applyProtection="1">
      <alignment horizontal="center" vertical="center" wrapText="1"/>
      <protection hidden="1"/>
    </xf>
    <xf numFmtId="0" fontId="5" fillId="16" borderId="86" xfId="234" applyNumberFormat="1" applyFont="1" applyFill="1" applyBorder="1" applyAlignment="1" applyProtection="1">
      <alignment horizontal="center" vertical="center" wrapText="1"/>
      <protection hidden="1"/>
    </xf>
    <xf numFmtId="0" fontId="5" fillId="16" borderId="72" xfId="234" applyNumberFormat="1" applyFont="1" applyFill="1" applyBorder="1" applyAlignment="1" applyProtection="1">
      <alignment horizontal="center" vertical="center" wrapText="1"/>
      <protection hidden="1"/>
    </xf>
    <xf numFmtId="0" fontId="72" fillId="16" borderId="0" xfId="234" applyNumberFormat="1" applyFont="1" applyFill="1" applyAlignment="1" applyProtection="1">
      <alignment horizontal="center" vertical="center"/>
      <protection hidden="1"/>
    </xf>
    <xf numFmtId="0" fontId="5" fillId="16" borderId="0" xfId="234" applyNumberFormat="1" applyFont="1" applyFill="1" applyBorder="1" applyAlignment="1" applyProtection="1">
      <alignment horizontal="right" vertical="center"/>
      <protection hidden="1"/>
    </xf>
    <xf numFmtId="0" fontId="5" fillId="16" borderId="16" xfId="234" applyNumberFormat="1" applyFont="1" applyFill="1" applyBorder="1" applyAlignment="1" applyProtection="1">
      <alignment horizontal="left" vertical="center"/>
      <protection hidden="1"/>
    </xf>
    <xf numFmtId="0" fontId="5" fillId="16" borderId="0" xfId="234" applyNumberFormat="1" applyFont="1" applyFill="1" applyBorder="1" applyAlignment="1" applyProtection="1">
      <alignment horizontal="left" vertical="center"/>
      <protection hidden="1"/>
    </xf>
    <xf numFmtId="0" fontId="5" fillId="16" borderId="73" xfId="234" applyNumberFormat="1" applyFont="1" applyFill="1" applyBorder="1" applyAlignment="1" applyProtection="1">
      <alignment horizontal="center" vertical="center" wrapText="1"/>
      <protection hidden="1"/>
    </xf>
    <xf numFmtId="0" fontId="5" fillId="16" borderId="23" xfId="234" applyNumberFormat="1" applyFont="1" applyFill="1" applyBorder="1" applyAlignment="1" applyProtection="1">
      <alignment horizontal="center" vertical="center" wrapText="1"/>
      <protection hidden="1"/>
    </xf>
    <xf numFmtId="0" fontId="5" fillId="16" borderId="75" xfId="234" applyNumberFormat="1" applyFont="1" applyFill="1" applyBorder="1" applyAlignment="1" applyProtection="1">
      <alignment horizontal="center" vertical="center" wrapText="1"/>
      <protection hidden="1"/>
    </xf>
    <xf numFmtId="0" fontId="5" fillId="16" borderId="114" xfId="234" applyNumberFormat="1" applyFont="1" applyFill="1" applyBorder="1" applyAlignment="1" applyProtection="1">
      <alignment horizontal="center" vertical="center"/>
      <protection hidden="1"/>
    </xf>
    <xf numFmtId="0" fontId="5" fillId="16" borderId="115" xfId="234" applyNumberFormat="1" applyFont="1" applyFill="1" applyBorder="1" applyAlignment="1" applyProtection="1">
      <alignment horizontal="center" vertical="center"/>
      <protection hidden="1"/>
    </xf>
    <xf numFmtId="0" fontId="5" fillId="16" borderId="116" xfId="234" applyNumberFormat="1" applyFont="1" applyFill="1" applyBorder="1" applyAlignment="1" applyProtection="1">
      <alignment horizontal="center" vertical="center"/>
      <protection hidden="1"/>
    </xf>
    <xf numFmtId="0" fontId="5" fillId="16" borderId="105" xfId="226" applyNumberFormat="1" applyFont="1" applyFill="1" applyBorder="1" applyAlignment="1" applyProtection="1">
      <alignment horizontal="center" vertical="center" wrapText="1"/>
      <protection hidden="1"/>
    </xf>
    <xf numFmtId="0" fontId="5" fillId="16" borderId="41" xfId="226" applyNumberFormat="1" applyFont="1" applyFill="1" applyBorder="1" applyAlignment="1" applyProtection="1">
      <alignment horizontal="center" vertical="center" wrapText="1"/>
      <protection hidden="1"/>
    </xf>
    <xf numFmtId="0" fontId="5" fillId="16" borderId="106" xfId="226" applyNumberFormat="1" applyFont="1" applyFill="1" applyBorder="1" applyAlignment="1" applyProtection="1">
      <alignment horizontal="center" vertical="center" wrapText="1"/>
      <protection hidden="1"/>
    </xf>
    <xf numFmtId="180" fontId="5" fillId="0" borderId="61" xfId="0" applyNumberFormat="1" applyFont="1" applyFill="1" applyBorder="1" applyAlignment="1">
      <alignment horizontal="center" vertical="center" wrapText="1"/>
    </xf>
    <xf numFmtId="180" fontId="5" fillId="0" borderId="24" xfId="0" applyNumberFormat="1" applyFont="1" applyFill="1" applyBorder="1" applyAlignment="1">
      <alignment horizontal="center" vertical="center" wrapText="1"/>
    </xf>
    <xf numFmtId="0" fontId="72" fillId="16" borderId="0" xfId="0" applyFont="1" applyFill="1" applyAlignment="1">
      <alignment horizontal="center" vertical="center"/>
    </xf>
    <xf numFmtId="0" fontId="72" fillId="16" borderId="0" xfId="0" applyFont="1" applyFill="1" applyBorder="1" applyAlignment="1">
      <alignment horizontal="center" vertical="center"/>
    </xf>
    <xf numFmtId="176" fontId="5" fillId="0" borderId="77" xfId="226" applyFont="1" applyFill="1" applyBorder="1" applyAlignment="1">
      <alignment horizontal="center" vertical="center" wrapText="1"/>
    </xf>
    <xf numFmtId="176" fontId="5" fillId="0" borderId="78" xfId="226" applyFont="1" applyFill="1" applyBorder="1" applyAlignment="1">
      <alignment horizontal="center" vertical="center" wrapText="1"/>
    </xf>
    <xf numFmtId="176" fontId="5" fillId="0" borderId="79" xfId="226" applyFont="1" applyFill="1" applyBorder="1" applyAlignment="1">
      <alignment horizontal="center" vertical="center" wrapText="1"/>
    </xf>
    <xf numFmtId="0" fontId="5" fillId="0" borderId="75" xfId="0" applyFont="1" applyFill="1" applyBorder="1" applyAlignment="1">
      <alignment horizontal="center" vertical="center" wrapText="1"/>
    </xf>
    <xf numFmtId="0" fontId="5" fillId="0" borderId="74" xfId="0" applyFont="1" applyFill="1" applyBorder="1" applyAlignment="1">
      <alignment horizontal="center" vertical="center" wrapText="1"/>
    </xf>
    <xf numFmtId="0" fontId="5" fillId="0" borderId="73" xfId="0" applyFont="1" applyFill="1" applyBorder="1" applyAlignment="1">
      <alignment horizontal="center" vertical="center" wrapText="1"/>
    </xf>
    <xf numFmtId="0" fontId="5" fillId="0" borderId="61" xfId="0" applyFont="1" applyFill="1" applyBorder="1" applyAlignment="1">
      <alignment horizontal="center" vertical="center" wrapText="1"/>
    </xf>
    <xf numFmtId="0" fontId="5" fillId="0" borderId="86" xfId="0" applyFont="1" applyFill="1" applyBorder="1" applyAlignment="1">
      <alignment horizontal="center" vertical="center" wrapText="1"/>
    </xf>
    <xf numFmtId="0" fontId="5" fillId="0" borderId="62" xfId="0" applyFont="1" applyFill="1" applyBorder="1" applyAlignment="1">
      <alignment horizontal="center" vertical="center" wrapText="1"/>
    </xf>
    <xf numFmtId="0" fontId="5" fillId="0" borderId="57" xfId="0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 wrapText="1"/>
    </xf>
    <xf numFmtId="0" fontId="5" fillId="0" borderId="83" xfId="0" applyFont="1" applyFill="1" applyBorder="1" applyAlignment="1">
      <alignment horizontal="center" vertical="center" wrapText="1"/>
    </xf>
    <xf numFmtId="0" fontId="5" fillId="0" borderId="93" xfId="0" applyFont="1" applyFill="1" applyBorder="1" applyAlignment="1">
      <alignment horizontal="center" vertical="center" wrapText="1"/>
    </xf>
    <xf numFmtId="0" fontId="5" fillId="0" borderId="70" xfId="0" applyFont="1" applyFill="1" applyBorder="1" applyAlignment="1">
      <alignment horizontal="center" vertical="center" wrapText="1"/>
    </xf>
    <xf numFmtId="0" fontId="5" fillId="0" borderId="84" xfId="0" applyFont="1" applyFill="1" applyBorder="1" applyAlignment="1">
      <alignment horizontal="center" vertical="center" wrapText="1"/>
    </xf>
    <xf numFmtId="182" fontId="5" fillId="0" borderId="73" xfId="0" applyNumberFormat="1" applyFont="1" applyFill="1" applyBorder="1" applyAlignment="1">
      <alignment horizontal="center" vertical="center" wrapText="1"/>
    </xf>
    <xf numFmtId="182" fontId="5" fillId="0" borderId="23" xfId="0" applyNumberFormat="1" applyFont="1" applyFill="1" applyBorder="1" applyAlignment="1">
      <alignment horizontal="center" vertical="center" wrapText="1"/>
    </xf>
    <xf numFmtId="182" fontId="5" fillId="0" borderId="61" xfId="0" applyNumberFormat="1" applyFont="1" applyFill="1" applyBorder="1" applyAlignment="1">
      <alignment horizontal="center" vertical="center" wrapText="1"/>
    </xf>
    <xf numFmtId="182" fontId="5" fillId="0" borderId="24" xfId="0" applyNumberFormat="1" applyFont="1" applyFill="1" applyBorder="1" applyAlignment="1">
      <alignment horizontal="center" vertical="center" wrapText="1"/>
    </xf>
    <xf numFmtId="180" fontId="5" fillId="0" borderId="73" xfId="0" applyNumberFormat="1" applyFont="1" applyFill="1" applyBorder="1" applyAlignment="1">
      <alignment horizontal="center" vertical="center" wrapText="1"/>
    </xf>
    <xf numFmtId="180" fontId="5" fillId="0" borderId="23" xfId="0" applyNumberFormat="1" applyFont="1" applyFill="1" applyBorder="1" applyAlignment="1">
      <alignment horizontal="center" vertical="center" wrapText="1"/>
    </xf>
    <xf numFmtId="176" fontId="5" fillId="0" borderId="69" xfId="226" applyFont="1" applyFill="1" applyBorder="1" applyAlignment="1">
      <alignment horizontal="center" vertical="center"/>
    </xf>
    <xf numFmtId="176" fontId="5" fillId="0" borderId="16" xfId="226" applyFont="1" applyFill="1" applyBorder="1" applyAlignment="1">
      <alignment horizontal="center" vertical="center"/>
    </xf>
    <xf numFmtId="176" fontId="5" fillId="0" borderId="55" xfId="226" applyFont="1" applyFill="1" applyBorder="1" applyAlignment="1">
      <alignment horizontal="center" vertical="center"/>
    </xf>
    <xf numFmtId="0" fontId="72" fillId="16" borderId="46" xfId="248" applyNumberFormat="1" applyFont="1" applyFill="1" applyBorder="1" applyAlignment="1">
      <alignment horizontal="center" vertical="center"/>
    </xf>
    <xf numFmtId="0" fontId="72" fillId="16" borderId="0" xfId="248" applyNumberFormat="1" applyFont="1" applyFill="1" applyBorder="1" applyAlignment="1">
      <alignment horizontal="center" vertical="center"/>
    </xf>
    <xf numFmtId="0" fontId="72" fillId="16" borderId="43" xfId="248" applyNumberFormat="1" applyFont="1" applyFill="1" applyBorder="1" applyAlignment="1">
      <alignment horizontal="center" vertical="center"/>
    </xf>
    <xf numFmtId="0" fontId="5" fillId="0" borderId="74" xfId="248" applyNumberFormat="1" applyFont="1" applyFill="1" applyBorder="1" applyAlignment="1">
      <alignment horizontal="center" vertical="center" wrapText="1"/>
    </xf>
    <xf numFmtId="0" fontId="5" fillId="0" borderId="61" xfId="248" applyNumberFormat="1" applyFont="1" applyFill="1" applyBorder="1" applyAlignment="1">
      <alignment horizontal="center" vertical="center" wrapText="1"/>
    </xf>
    <xf numFmtId="0" fontId="5" fillId="0" borderId="24" xfId="248" applyNumberFormat="1" applyFont="1" applyFill="1" applyBorder="1" applyAlignment="1">
      <alignment horizontal="center" vertical="center" wrapText="1"/>
    </xf>
    <xf numFmtId="0" fontId="5" fillId="0" borderId="86" xfId="248" applyNumberFormat="1" applyFont="1" applyFill="1" applyBorder="1" applyAlignment="1">
      <alignment horizontal="center" vertical="center" wrapText="1"/>
    </xf>
    <xf numFmtId="0" fontId="5" fillId="0" borderId="62" xfId="248" applyNumberFormat="1" applyFont="1" applyFill="1" applyBorder="1" applyAlignment="1">
      <alignment horizontal="center" vertical="center" wrapText="1"/>
    </xf>
    <xf numFmtId="0" fontId="5" fillId="0" borderId="63" xfId="248" applyNumberFormat="1" applyFont="1" applyFill="1" applyBorder="1" applyAlignment="1">
      <alignment horizontal="center" vertical="center" wrapText="1"/>
    </xf>
    <xf numFmtId="0" fontId="5" fillId="16" borderId="114" xfId="195" applyNumberFormat="1" applyFont="1" applyFill="1" applyBorder="1" applyAlignment="1">
      <alignment horizontal="center" vertical="center"/>
    </xf>
    <xf numFmtId="0" fontId="5" fillId="16" borderId="115" xfId="195" applyNumberFormat="1" applyFont="1" applyFill="1" applyBorder="1" applyAlignment="1">
      <alignment horizontal="center" vertical="center"/>
    </xf>
    <xf numFmtId="0" fontId="5" fillId="16" borderId="116" xfId="195" applyNumberFormat="1" applyFont="1" applyFill="1" applyBorder="1" applyAlignment="1">
      <alignment horizontal="center" vertical="center"/>
    </xf>
    <xf numFmtId="0" fontId="5" fillId="0" borderId="75" xfId="248" applyNumberFormat="1" applyFont="1" applyFill="1" applyBorder="1" applyAlignment="1">
      <alignment horizontal="center" vertical="center" wrapText="1"/>
    </xf>
    <xf numFmtId="0" fontId="5" fillId="0" borderId="73" xfId="248" applyNumberFormat="1" applyFont="1" applyFill="1" applyBorder="1" applyAlignment="1">
      <alignment horizontal="center" vertical="center" wrapText="1"/>
    </xf>
    <xf numFmtId="0" fontId="5" fillId="0" borderId="23" xfId="248" applyNumberFormat="1" applyFont="1" applyFill="1" applyBorder="1" applyAlignment="1">
      <alignment horizontal="center" vertical="center" wrapText="1"/>
    </xf>
    <xf numFmtId="0" fontId="5" fillId="0" borderId="86" xfId="248" applyNumberFormat="1" applyFont="1" applyFill="1" applyBorder="1" applyAlignment="1">
      <alignment horizontal="center" vertical="center"/>
    </xf>
    <xf numFmtId="0" fontId="5" fillId="0" borderId="58" xfId="248" applyNumberFormat="1" applyFont="1" applyFill="1" applyBorder="1" applyAlignment="1">
      <alignment horizontal="center" vertical="center"/>
    </xf>
    <xf numFmtId="0" fontId="5" fillId="0" borderId="75" xfId="248" applyNumberFormat="1" applyFont="1" applyFill="1" applyBorder="1" applyAlignment="1">
      <alignment horizontal="center" vertical="center"/>
    </xf>
    <xf numFmtId="0" fontId="5" fillId="0" borderId="0" xfId="0" applyNumberFormat="1" applyFont="1" applyFill="1" applyAlignment="1">
      <alignment horizontal="left" vertical="center" wrapText="1"/>
    </xf>
    <xf numFmtId="0" fontId="5" fillId="0" borderId="19" xfId="0" applyNumberFormat="1" applyFont="1" applyFill="1" applyBorder="1" applyAlignment="1">
      <alignment horizontal="left" vertical="center" wrapText="1"/>
    </xf>
    <xf numFmtId="0" fontId="5" fillId="0" borderId="88" xfId="195" applyNumberFormat="1" applyFont="1" applyFill="1" applyBorder="1" applyAlignment="1">
      <alignment horizontal="center" vertical="center"/>
    </xf>
    <xf numFmtId="0" fontId="5" fillId="0" borderId="89" xfId="195" applyNumberFormat="1" applyFont="1" applyFill="1" applyBorder="1" applyAlignment="1">
      <alignment horizontal="center" vertical="center"/>
    </xf>
    <xf numFmtId="0" fontId="5" fillId="0" borderId="90" xfId="195" applyNumberFormat="1" applyFont="1" applyFill="1" applyBorder="1" applyAlignment="1">
      <alignment horizontal="center" vertical="center"/>
    </xf>
    <xf numFmtId="0" fontId="5" fillId="0" borderId="69" xfId="0" applyNumberFormat="1" applyFont="1" applyFill="1" applyBorder="1" applyAlignment="1">
      <alignment horizontal="center" vertical="center" wrapText="1"/>
    </xf>
    <xf numFmtId="0" fontId="5" fillId="0" borderId="70" xfId="0" applyNumberFormat="1" applyFont="1" applyFill="1" applyBorder="1" applyAlignment="1">
      <alignment horizontal="center" vertical="center"/>
    </xf>
    <xf numFmtId="0" fontId="5" fillId="0" borderId="16" xfId="0" applyNumberFormat="1" applyFont="1" applyFill="1" applyBorder="1" applyAlignment="1">
      <alignment horizontal="center" vertical="center" wrapText="1"/>
    </xf>
    <xf numFmtId="0" fontId="5" fillId="0" borderId="20" xfId="0" applyNumberFormat="1" applyFont="1" applyFill="1" applyBorder="1" applyAlignment="1">
      <alignment horizontal="center" vertical="center"/>
    </xf>
    <xf numFmtId="0" fontId="5" fillId="0" borderId="55" xfId="0" applyNumberFormat="1" applyFont="1" applyFill="1" applyBorder="1" applyAlignment="1">
      <alignment horizontal="center" vertical="center" wrapText="1"/>
    </xf>
    <xf numFmtId="0" fontId="5" fillId="0" borderId="21" xfId="0" applyNumberFormat="1" applyFont="1" applyFill="1" applyBorder="1" applyAlignment="1">
      <alignment horizontal="center" vertical="center"/>
    </xf>
    <xf numFmtId="0" fontId="5" fillId="0" borderId="68" xfId="248" applyNumberFormat="1" applyFont="1" applyFill="1" applyBorder="1" applyAlignment="1">
      <alignment horizontal="center" vertical="center" wrapText="1"/>
    </xf>
    <xf numFmtId="0" fontId="5" fillId="0" borderId="59" xfId="0" applyNumberFormat="1" applyFont="1" applyFill="1" applyBorder="1" applyAlignment="1">
      <alignment horizontal="center" vertical="center"/>
    </xf>
    <xf numFmtId="0" fontId="5" fillId="0" borderId="32" xfId="0" applyNumberFormat="1" applyFont="1" applyFill="1" applyBorder="1" applyAlignment="1">
      <alignment horizontal="center" vertical="center"/>
    </xf>
    <xf numFmtId="0" fontId="5" fillId="0" borderId="58" xfId="248" applyNumberFormat="1" applyFont="1" applyFill="1" applyBorder="1" applyAlignment="1">
      <alignment horizontal="center" vertical="center" wrapText="1"/>
    </xf>
    <xf numFmtId="0" fontId="5" fillId="0" borderId="87" xfId="248" applyNumberFormat="1" applyFont="1" applyFill="1" applyBorder="1" applyAlignment="1">
      <alignment horizontal="center" vertical="center" wrapText="1"/>
    </xf>
    <xf numFmtId="0" fontId="5" fillId="0" borderId="25" xfId="248" applyNumberFormat="1" applyFont="1" applyFill="1" applyBorder="1" applyAlignment="1">
      <alignment horizontal="center" vertical="center" wrapText="1"/>
    </xf>
    <xf numFmtId="41" fontId="5" fillId="26" borderId="16" xfId="190" applyFont="1" applyFill="1" applyBorder="1" applyAlignment="1">
      <alignment horizontal="center" vertical="center"/>
    </xf>
    <xf numFmtId="41" fontId="5" fillId="26" borderId="0" xfId="190" applyFont="1" applyFill="1" applyBorder="1" applyAlignment="1">
      <alignment horizontal="center" vertical="center"/>
    </xf>
    <xf numFmtId="41" fontId="11" fillId="27" borderId="26" xfId="190" applyFont="1" applyFill="1" applyBorder="1" applyAlignment="1">
      <alignment horizontal="center" vertical="center"/>
    </xf>
    <xf numFmtId="41" fontId="11" fillId="27" borderId="4" xfId="190" applyFont="1" applyFill="1" applyBorder="1" applyAlignment="1">
      <alignment horizontal="center" vertical="center"/>
    </xf>
    <xf numFmtId="0" fontId="5" fillId="0" borderId="36" xfId="248" applyNumberFormat="1" applyFont="1" applyFill="1" applyBorder="1" applyAlignment="1">
      <alignment horizontal="center" vertical="center" wrapText="1"/>
    </xf>
    <xf numFmtId="41" fontId="5" fillId="0" borderId="117" xfId="190" applyFont="1" applyFill="1" applyBorder="1" applyAlignment="1">
      <alignment horizontal="center" vertical="center"/>
    </xf>
    <xf numFmtId="41" fontId="5" fillId="0" borderId="110" xfId="190" applyFont="1" applyFill="1" applyBorder="1" applyAlignment="1">
      <alignment horizontal="center" vertical="center"/>
    </xf>
    <xf numFmtId="41" fontId="5" fillId="0" borderId="16" xfId="190" applyFont="1" applyFill="1" applyBorder="1" applyAlignment="1">
      <alignment horizontal="center" vertical="center"/>
    </xf>
    <xf numFmtId="41" fontId="5" fillId="0" borderId="0" xfId="190" applyFont="1" applyFill="1" applyBorder="1" applyAlignment="1">
      <alignment horizontal="center" vertical="center"/>
    </xf>
  </cellXfs>
  <cellStyles count="254">
    <cellStyle name="??&amp;O?&amp;H?_x0008_??_x0007__x0001__x0001_" xfId="1" xr:uid="{00000000-0005-0000-0000-000000000000}"/>
    <cellStyle name="20% - 강조색1" xfId="2" builtinId="30" customBuiltin="1"/>
    <cellStyle name="20% - 강조색1 2" xfId="3" xr:uid="{00000000-0005-0000-0000-000002000000}"/>
    <cellStyle name="20% - 강조색2" xfId="4" builtinId="34" customBuiltin="1"/>
    <cellStyle name="20% - 강조색2 2" xfId="5" xr:uid="{00000000-0005-0000-0000-000004000000}"/>
    <cellStyle name="20% - 강조색3" xfId="6" builtinId="38" customBuiltin="1"/>
    <cellStyle name="20% - 강조색3 2" xfId="7" xr:uid="{00000000-0005-0000-0000-000006000000}"/>
    <cellStyle name="20% - 강조색4" xfId="8" builtinId="42" customBuiltin="1"/>
    <cellStyle name="20% - 강조색4 2" xfId="9" xr:uid="{00000000-0005-0000-0000-000008000000}"/>
    <cellStyle name="20% - 강조색5" xfId="10" builtinId="46" customBuiltin="1"/>
    <cellStyle name="20% - 강조색5 2" xfId="11" xr:uid="{00000000-0005-0000-0000-00000A000000}"/>
    <cellStyle name="20% - 강조색6" xfId="12" builtinId="50" customBuiltin="1"/>
    <cellStyle name="20% - 강조색6 2" xfId="13" xr:uid="{00000000-0005-0000-0000-00000C000000}"/>
    <cellStyle name="40% - 강조색1" xfId="14" builtinId="31" customBuiltin="1"/>
    <cellStyle name="40% - 강조색1 2" xfId="15" xr:uid="{00000000-0005-0000-0000-00000E000000}"/>
    <cellStyle name="40% - 강조색2" xfId="16" builtinId="35" customBuiltin="1"/>
    <cellStyle name="40% - 강조색2 2" xfId="17" xr:uid="{00000000-0005-0000-0000-000010000000}"/>
    <cellStyle name="40% - 강조색3" xfId="18" builtinId="39" customBuiltin="1"/>
    <cellStyle name="40% - 강조색3 2" xfId="19" xr:uid="{00000000-0005-0000-0000-000012000000}"/>
    <cellStyle name="40% - 강조색4" xfId="20" builtinId="43" customBuiltin="1"/>
    <cellStyle name="40% - 강조색4 2" xfId="21" xr:uid="{00000000-0005-0000-0000-000014000000}"/>
    <cellStyle name="40% - 강조색5" xfId="22" builtinId="47" customBuiltin="1"/>
    <cellStyle name="40% - 강조색5 2" xfId="23" xr:uid="{00000000-0005-0000-0000-000016000000}"/>
    <cellStyle name="40% - 강조색6" xfId="24" builtinId="51" customBuiltin="1"/>
    <cellStyle name="40% - 강조색6 2" xfId="25" xr:uid="{00000000-0005-0000-0000-000018000000}"/>
    <cellStyle name="60% - 강조색1" xfId="26" builtinId="32" customBuiltin="1"/>
    <cellStyle name="60% - 강조색1 2" xfId="27" xr:uid="{00000000-0005-0000-0000-00001A000000}"/>
    <cellStyle name="60% - 강조색2" xfId="28" builtinId="36" customBuiltin="1"/>
    <cellStyle name="60% - 강조색2 2" xfId="29" xr:uid="{00000000-0005-0000-0000-00001C000000}"/>
    <cellStyle name="60% - 강조색3" xfId="30" builtinId="40" customBuiltin="1"/>
    <cellStyle name="60% - 강조색3 2" xfId="31" xr:uid="{00000000-0005-0000-0000-00001E000000}"/>
    <cellStyle name="60% - 강조색4" xfId="32" builtinId="44" customBuiltin="1"/>
    <cellStyle name="60% - 강조색4 2" xfId="33" xr:uid="{00000000-0005-0000-0000-000020000000}"/>
    <cellStyle name="60% - 강조색5" xfId="34" builtinId="48" customBuiltin="1"/>
    <cellStyle name="60% - 강조색5 2" xfId="35" xr:uid="{00000000-0005-0000-0000-000022000000}"/>
    <cellStyle name="60% - 강조색6" xfId="36" builtinId="52" customBuiltin="1"/>
    <cellStyle name="60% - 강조색6 2" xfId="37" xr:uid="{00000000-0005-0000-0000-000024000000}"/>
    <cellStyle name="A¨­￠￢￠O [0]_INQUIRY ￠?￥i¨u¡AAⓒ￢Aⓒª " xfId="38" xr:uid="{00000000-0005-0000-0000-000025000000}"/>
    <cellStyle name="A¨­￠￢￠O_INQUIRY ￠?￥i¨u¡AAⓒ￢Aⓒª " xfId="39" xr:uid="{00000000-0005-0000-0000-000026000000}"/>
    <cellStyle name="ÅëÈ­ [0]_¼ÕÀÍ¿¹»ê" xfId="40" xr:uid="{00000000-0005-0000-0000-000027000000}"/>
    <cellStyle name="AeE­ [0]_¼OAI¿¹≫e" xfId="41" xr:uid="{00000000-0005-0000-0000-000028000000}"/>
    <cellStyle name="ÅëÈ­ [0]_ÀÎ°Çºñ,¿ÜÁÖºñ" xfId="42" xr:uid="{00000000-0005-0000-0000-000029000000}"/>
    <cellStyle name="AeE­ [0]_AI°Cºn,μμ±Þºn" xfId="43" xr:uid="{00000000-0005-0000-0000-00002A000000}"/>
    <cellStyle name="ÅëÈ­ [0]_laroux" xfId="44" xr:uid="{00000000-0005-0000-0000-00002B000000}"/>
    <cellStyle name="AeE­ [0]_laroux_1" xfId="45" xr:uid="{00000000-0005-0000-0000-00002C000000}"/>
    <cellStyle name="ÅëÈ­ [0]_laroux_1" xfId="46" xr:uid="{00000000-0005-0000-0000-00002D000000}"/>
    <cellStyle name="AeE­ [0]_laroux_2" xfId="47" xr:uid="{00000000-0005-0000-0000-00002E000000}"/>
    <cellStyle name="ÅëÈ­ [0]_laroux_2" xfId="48" xr:uid="{00000000-0005-0000-0000-00002F000000}"/>
    <cellStyle name="AeE­ [0]_laroux_2_41-06농림16" xfId="49" xr:uid="{00000000-0005-0000-0000-000030000000}"/>
    <cellStyle name="ÅëÈ­ [0]_laroux_2_41-06농림16" xfId="50" xr:uid="{00000000-0005-0000-0000-000031000000}"/>
    <cellStyle name="AeE­ [0]_laroux_2_41-06농림41" xfId="51" xr:uid="{00000000-0005-0000-0000-000032000000}"/>
    <cellStyle name="ÅëÈ­ [0]_laroux_2_41-06농림41" xfId="52" xr:uid="{00000000-0005-0000-0000-000033000000}"/>
    <cellStyle name="AeE­ [0]_Sheet1" xfId="53" xr:uid="{00000000-0005-0000-0000-000034000000}"/>
    <cellStyle name="ÅëÈ­ [0]_Sheet1" xfId="54" xr:uid="{00000000-0005-0000-0000-000035000000}"/>
    <cellStyle name="ÅëÈ­_¼ÕÀÍ¿¹»ê" xfId="55" xr:uid="{00000000-0005-0000-0000-000036000000}"/>
    <cellStyle name="AeE­_¼OAI¿¹≫e" xfId="56" xr:uid="{00000000-0005-0000-0000-000037000000}"/>
    <cellStyle name="ÅëÈ­_ÀÎ°Çºñ,¿ÜÁÖºñ" xfId="57" xr:uid="{00000000-0005-0000-0000-000038000000}"/>
    <cellStyle name="AeE­_AI°Cºn,μμ±Þºn" xfId="58" xr:uid="{00000000-0005-0000-0000-000039000000}"/>
    <cellStyle name="ÅëÈ­_laroux" xfId="59" xr:uid="{00000000-0005-0000-0000-00003A000000}"/>
    <cellStyle name="AeE­_laroux_1" xfId="60" xr:uid="{00000000-0005-0000-0000-00003B000000}"/>
    <cellStyle name="ÅëÈ­_laroux_1" xfId="61" xr:uid="{00000000-0005-0000-0000-00003C000000}"/>
    <cellStyle name="AeE­_laroux_2" xfId="62" xr:uid="{00000000-0005-0000-0000-00003D000000}"/>
    <cellStyle name="ÅëÈ­_laroux_2" xfId="63" xr:uid="{00000000-0005-0000-0000-00003E000000}"/>
    <cellStyle name="AeE­_laroux_2_41-06농림16" xfId="64" xr:uid="{00000000-0005-0000-0000-00003F000000}"/>
    <cellStyle name="ÅëÈ­_laroux_2_41-06농림16" xfId="65" xr:uid="{00000000-0005-0000-0000-000040000000}"/>
    <cellStyle name="AeE­_laroux_2_41-06농림41" xfId="66" xr:uid="{00000000-0005-0000-0000-000041000000}"/>
    <cellStyle name="ÅëÈ­_laroux_2_41-06농림41" xfId="67" xr:uid="{00000000-0005-0000-0000-000042000000}"/>
    <cellStyle name="AeE­_Sheet1" xfId="68" xr:uid="{00000000-0005-0000-0000-000043000000}"/>
    <cellStyle name="ÅëÈ­_Sheet1" xfId="69" xr:uid="{00000000-0005-0000-0000-000044000000}"/>
    <cellStyle name="AeE­_Sheet1_41-06농림16" xfId="70" xr:uid="{00000000-0005-0000-0000-000045000000}"/>
    <cellStyle name="ÅëÈ­_Sheet1_41-06농림16" xfId="71" xr:uid="{00000000-0005-0000-0000-000046000000}"/>
    <cellStyle name="AeE­_Sheet1_41-06농림41" xfId="72" xr:uid="{00000000-0005-0000-0000-000047000000}"/>
    <cellStyle name="ÅëÈ­_Sheet1_41-06농림41" xfId="73" xr:uid="{00000000-0005-0000-0000-000048000000}"/>
    <cellStyle name="AeE¡ⓒ [0]_INQUIRY ￠?￥i¨u¡AAⓒ￢Aⓒª " xfId="74" xr:uid="{00000000-0005-0000-0000-000049000000}"/>
    <cellStyle name="AeE¡ⓒ_INQUIRY ￠?￥i¨u¡AAⓒ￢Aⓒª " xfId="75" xr:uid="{00000000-0005-0000-0000-00004A000000}"/>
    <cellStyle name="ÄÞ¸¶ [0]_¼ÕÀÍ¿¹»ê" xfId="76" xr:uid="{00000000-0005-0000-0000-00004B000000}"/>
    <cellStyle name="AÞ¸¶ [0]_¼OAI¿¹≫e" xfId="77" xr:uid="{00000000-0005-0000-0000-00004C000000}"/>
    <cellStyle name="ÄÞ¸¶ [0]_ÀÎ°Çºñ,¿ÜÁÖºñ" xfId="78" xr:uid="{00000000-0005-0000-0000-00004D000000}"/>
    <cellStyle name="AÞ¸¶ [0]_AI°Cºn,μμ±Þºn" xfId="79" xr:uid="{00000000-0005-0000-0000-00004E000000}"/>
    <cellStyle name="ÄÞ¸¶ [0]_laroux" xfId="80" xr:uid="{00000000-0005-0000-0000-00004F000000}"/>
    <cellStyle name="AÞ¸¶ [0]_laroux_1" xfId="81" xr:uid="{00000000-0005-0000-0000-000050000000}"/>
    <cellStyle name="ÄÞ¸¶ [0]_laroux_1" xfId="82" xr:uid="{00000000-0005-0000-0000-000051000000}"/>
    <cellStyle name="AÞ¸¶ [0]_Sheet1" xfId="83" xr:uid="{00000000-0005-0000-0000-000052000000}"/>
    <cellStyle name="ÄÞ¸¶ [0]_Sheet1" xfId="84" xr:uid="{00000000-0005-0000-0000-000053000000}"/>
    <cellStyle name="ÄÞ¸¶_¼ÕÀÍ¿¹»ê" xfId="85" xr:uid="{00000000-0005-0000-0000-000054000000}"/>
    <cellStyle name="AÞ¸¶_¼OAI¿¹≫e" xfId="86" xr:uid="{00000000-0005-0000-0000-000055000000}"/>
    <cellStyle name="ÄÞ¸¶_ÀÎ°Çºñ,¿ÜÁÖºñ" xfId="87" xr:uid="{00000000-0005-0000-0000-000056000000}"/>
    <cellStyle name="AÞ¸¶_AI°Cºn,μμ±Þºn" xfId="88" xr:uid="{00000000-0005-0000-0000-000057000000}"/>
    <cellStyle name="ÄÞ¸¶_laroux" xfId="89" xr:uid="{00000000-0005-0000-0000-000058000000}"/>
    <cellStyle name="AÞ¸¶_laroux_1" xfId="90" xr:uid="{00000000-0005-0000-0000-000059000000}"/>
    <cellStyle name="ÄÞ¸¶_laroux_1" xfId="91" xr:uid="{00000000-0005-0000-0000-00005A000000}"/>
    <cellStyle name="AÞ¸¶_Sheet1" xfId="92" xr:uid="{00000000-0005-0000-0000-00005B000000}"/>
    <cellStyle name="ÄÞ¸¶_Sheet1" xfId="93" xr:uid="{00000000-0005-0000-0000-00005C000000}"/>
    <cellStyle name="AÞ¸¶_Sheet1_41-06농림16" xfId="94" xr:uid="{00000000-0005-0000-0000-00005D000000}"/>
    <cellStyle name="ÄÞ¸¶_Sheet1_41-06농림16" xfId="95" xr:uid="{00000000-0005-0000-0000-00005E000000}"/>
    <cellStyle name="AÞ¸¶_Sheet1_41-06농림41" xfId="96" xr:uid="{00000000-0005-0000-0000-00005F000000}"/>
    <cellStyle name="ÄÞ¸¶_Sheet1_41-06농림41" xfId="97" xr:uid="{00000000-0005-0000-0000-000060000000}"/>
    <cellStyle name="C¡IA¨ª_¡ic¨u¡A¨￢I¨￢¡Æ AN¡Æe " xfId="98" xr:uid="{00000000-0005-0000-0000-000061000000}"/>
    <cellStyle name="C￥AØ_¿μ¾÷CoE² " xfId="99" xr:uid="{00000000-0005-0000-0000-000062000000}"/>
    <cellStyle name="Ç¥ÁØ_¼ÕÀÍ¿¹»ê" xfId="100" xr:uid="{00000000-0005-0000-0000-000063000000}"/>
    <cellStyle name="C￥AØ_¼OAI¿¹≫e" xfId="101" xr:uid="{00000000-0005-0000-0000-000064000000}"/>
    <cellStyle name="Ç¥ÁØ_ÀÎ°Çºñ,¿ÜÁÖºñ" xfId="102" xr:uid="{00000000-0005-0000-0000-000065000000}"/>
    <cellStyle name="C￥AØ_AI°Cºn,μμ±Þºn" xfId="103" xr:uid="{00000000-0005-0000-0000-000066000000}"/>
    <cellStyle name="Ç¥ÁØ_laroux" xfId="104" xr:uid="{00000000-0005-0000-0000-000067000000}"/>
    <cellStyle name="C￥AØ_laroux_1" xfId="105" xr:uid="{00000000-0005-0000-0000-000068000000}"/>
    <cellStyle name="Ç¥ÁØ_laroux_1" xfId="106" xr:uid="{00000000-0005-0000-0000-000069000000}"/>
    <cellStyle name="C￥AØ_laroux_1_Sheet1" xfId="107" xr:uid="{00000000-0005-0000-0000-00006A000000}"/>
    <cellStyle name="Ç¥ÁØ_laroux_1_Sheet1" xfId="108" xr:uid="{00000000-0005-0000-0000-00006B000000}"/>
    <cellStyle name="C￥AØ_laroux_2" xfId="109" xr:uid="{00000000-0005-0000-0000-00006C000000}"/>
    <cellStyle name="Ç¥ÁØ_laroux_2" xfId="110" xr:uid="{00000000-0005-0000-0000-00006D000000}"/>
    <cellStyle name="C￥AØ_laroux_2_Sheet1" xfId="111" xr:uid="{00000000-0005-0000-0000-00006E000000}"/>
    <cellStyle name="Ç¥ÁØ_laroux_2_Sheet1" xfId="112" xr:uid="{00000000-0005-0000-0000-00006F000000}"/>
    <cellStyle name="C￥AØ_laroux_3" xfId="113" xr:uid="{00000000-0005-0000-0000-000070000000}"/>
    <cellStyle name="Ç¥ÁØ_laroux_3" xfId="114" xr:uid="{00000000-0005-0000-0000-000071000000}"/>
    <cellStyle name="C￥AØ_laroux_4" xfId="115" xr:uid="{00000000-0005-0000-0000-000072000000}"/>
    <cellStyle name="Ç¥ÁØ_laroux_4" xfId="116" xr:uid="{00000000-0005-0000-0000-000073000000}"/>
    <cellStyle name="C￥AØ_laroux_Sheet1" xfId="117" xr:uid="{00000000-0005-0000-0000-000074000000}"/>
    <cellStyle name="Ç¥ÁØ_laroux_Sheet1" xfId="118" xr:uid="{00000000-0005-0000-0000-000075000000}"/>
    <cellStyle name="C￥AØ_Sheet1" xfId="119" xr:uid="{00000000-0005-0000-0000-000076000000}"/>
    <cellStyle name="Ç¥ÁØ_Sheet1" xfId="120" xr:uid="{00000000-0005-0000-0000-000077000000}"/>
    <cellStyle name="category" xfId="121" xr:uid="{00000000-0005-0000-0000-000078000000}"/>
    <cellStyle name="Comma [0]_ SG&amp;A Bridge " xfId="122" xr:uid="{00000000-0005-0000-0000-000079000000}"/>
    <cellStyle name="Comma_ SG&amp;A Bridge " xfId="123" xr:uid="{00000000-0005-0000-0000-00007A000000}"/>
    <cellStyle name="Comma0" xfId="124" xr:uid="{00000000-0005-0000-0000-00007B000000}"/>
    <cellStyle name="Curren?_x0012_퐀_x0017_?" xfId="125" xr:uid="{00000000-0005-0000-0000-00007C000000}"/>
    <cellStyle name="Currency [0]_ SG&amp;A Bridge " xfId="126" xr:uid="{00000000-0005-0000-0000-00007D000000}"/>
    <cellStyle name="Currency_ SG&amp;A Bridge " xfId="127" xr:uid="{00000000-0005-0000-0000-00007E000000}"/>
    <cellStyle name="Currency0" xfId="128" xr:uid="{00000000-0005-0000-0000-00007F000000}"/>
    <cellStyle name="Date" xfId="129" xr:uid="{00000000-0005-0000-0000-000080000000}"/>
    <cellStyle name="Euro" xfId="130" xr:uid="{00000000-0005-0000-0000-000081000000}"/>
    <cellStyle name="Fixed" xfId="131" xr:uid="{00000000-0005-0000-0000-000082000000}"/>
    <cellStyle name="Grey" xfId="132" xr:uid="{00000000-0005-0000-0000-000083000000}"/>
    <cellStyle name="HEADER" xfId="133" xr:uid="{00000000-0005-0000-0000-000084000000}"/>
    <cellStyle name="Header1" xfId="134" xr:uid="{00000000-0005-0000-0000-000085000000}"/>
    <cellStyle name="Header2" xfId="135" xr:uid="{00000000-0005-0000-0000-000086000000}"/>
    <cellStyle name="Heading 1" xfId="136" xr:uid="{00000000-0005-0000-0000-000087000000}"/>
    <cellStyle name="Heading 2" xfId="137" xr:uid="{00000000-0005-0000-0000-000088000000}"/>
    <cellStyle name="HEADING1" xfId="138" xr:uid="{00000000-0005-0000-0000-000089000000}"/>
    <cellStyle name="HEADING2" xfId="139" xr:uid="{00000000-0005-0000-0000-00008A000000}"/>
    <cellStyle name="Input [yellow]" xfId="140" xr:uid="{00000000-0005-0000-0000-00008B000000}"/>
    <cellStyle name="Model" xfId="141" xr:uid="{00000000-0005-0000-0000-00008C000000}"/>
    <cellStyle name="Normal - Style1" xfId="142" xr:uid="{00000000-0005-0000-0000-00008D000000}"/>
    <cellStyle name="Normal_ SG&amp;A Bridge " xfId="143" xr:uid="{00000000-0005-0000-0000-00008E000000}"/>
    <cellStyle name="Percent [2]" xfId="144" xr:uid="{00000000-0005-0000-0000-00008F000000}"/>
    <cellStyle name="subhead" xfId="145" xr:uid="{00000000-0005-0000-0000-000090000000}"/>
    <cellStyle name="title [1]" xfId="146" xr:uid="{00000000-0005-0000-0000-000091000000}"/>
    <cellStyle name="title [2]" xfId="147" xr:uid="{00000000-0005-0000-0000-000092000000}"/>
    <cellStyle name="Total" xfId="148" xr:uid="{00000000-0005-0000-0000-000093000000}"/>
    <cellStyle name="UM" xfId="149" xr:uid="{00000000-0005-0000-0000-000094000000}"/>
    <cellStyle name="강조색1" xfId="150" builtinId="29" customBuiltin="1"/>
    <cellStyle name="강조색1 2" xfId="151" xr:uid="{00000000-0005-0000-0000-000096000000}"/>
    <cellStyle name="강조색2" xfId="152" builtinId="33" customBuiltin="1"/>
    <cellStyle name="강조색2 2" xfId="153" xr:uid="{00000000-0005-0000-0000-000098000000}"/>
    <cellStyle name="강조색3" xfId="154" builtinId="37" customBuiltin="1"/>
    <cellStyle name="강조색3 2" xfId="155" xr:uid="{00000000-0005-0000-0000-00009A000000}"/>
    <cellStyle name="강조색4" xfId="156" builtinId="41" customBuiltin="1"/>
    <cellStyle name="강조색4 2" xfId="157" xr:uid="{00000000-0005-0000-0000-00009C000000}"/>
    <cellStyle name="강조색5" xfId="158" builtinId="45" customBuiltin="1"/>
    <cellStyle name="강조색5 2" xfId="159" xr:uid="{00000000-0005-0000-0000-00009E000000}"/>
    <cellStyle name="강조색6" xfId="160" builtinId="49" customBuiltin="1"/>
    <cellStyle name="강조색6 2" xfId="161" xr:uid="{00000000-0005-0000-0000-0000A0000000}"/>
    <cellStyle name="경고문" xfId="162" builtinId="11" customBuiltin="1"/>
    <cellStyle name="경고문 2" xfId="163" xr:uid="{00000000-0005-0000-0000-0000A2000000}"/>
    <cellStyle name="계산" xfId="164" builtinId="22" customBuiltin="1"/>
    <cellStyle name="계산 2" xfId="165" xr:uid="{00000000-0005-0000-0000-0000A4000000}"/>
    <cellStyle name="고정소숫점" xfId="166" xr:uid="{00000000-0005-0000-0000-0000A5000000}"/>
    <cellStyle name="고정출력1" xfId="167" xr:uid="{00000000-0005-0000-0000-0000A6000000}"/>
    <cellStyle name="고정출력2" xfId="168" xr:uid="{00000000-0005-0000-0000-0000A7000000}"/>
    <cellStyle name="나쁨" xfId="169" builtinId="27" customBuiltin="1"/>
    <cellStyle name="나쁨 2" xfId="170" xr:uid="{00000000-0005-0000-0000-0000A9000000}"/>
    <cellStyle name="날짜" xfId="171" xr:uid="{00000000-0005-0000-0000-0000AA000000}"/>
    <cellStyle name="달러" xfId="172" xr:uid="{00000000-0005-0000-0000-0000AB000000}"/>
    <cellStyle name="똿뗦먛귟 [0.00]_PRODUCT DETAIL Q1" xfId="173" xr:uid="{00000000-0005-0000-0000-0000AC000000}"/>
    <cellStyle name="똿뗦먛귟_PRODUCT DETAIL Q1" xfId="174" xr:uid="{00000000-0005-0000-0000-0000AD000000}"/>
    <cellStyle name="메모" xfId="175" builtinId="10" customBuiltin="1"/>
    <cellStyle name="메모 2" xfId="176" xr:uid="{00000000-0005-0000-0000-0000AF000000}"/>
    <cellStyle name="믅됞 [0.00]_PRODUCT DETAIL Q1" xfId="177" xr:uid="{00000000-0005-0000-0000-0000B0000000}"/>
    <cellStyle name="믅됞_PRODUCT DETAIL Q1" xfId="178" xr:uid="{00000000-0005-0000-0000-0000B1000000}"/>
    <cellStyle name="바탕글" xfId="179" xr:uid="{00000000-0005-0000-0000-0000B2000000}"/>
    <cellStyle name="백분율 [0]" xfId="180" xr:uid="{00000000-0005-0000-0000-0000B3000000}"/>
    <cellStyle name="백분율 [2]" xfId="181" xr:uid="{00000000-0005-0000-0000-0000B4000000}"/>
    <cellStyle name="보통" xfId="182" builtinId="28" customBuiltin="1"/>
    <cellStyle name="보통 2" xfId="183" xr:uid="{00000000-0005-0000-0000-0000B6000000}"/>
    <cellStyle name="뷭?_?긚??_1" xfId="184" xr:uid="{00000000-0005-0000-0000-0000B7000000}"/>
    <cellStyle name="설명 텍스트" xfId="185" builtinId="53" customBuiltin="1"/>
    <cellStyle name="설명 텍스트 2" xfId="186" xr:uid="{00000000-0005-0000-0000-0000B9000000}"/>
    <cellStyle name="셀 확인" xfId="187" builtinId="23" customBuiltin="1"/>
    <cellStyle name="셀 확인 2" xfId="188" xr:uid="{00000000-0005-0000-0000-0000BB000000}"/>
    <cellStyle name="숫자(R)" xfId="189" xr:uid="{00000000-0005-0000-0000-0000BC000000}"/>
    <cellStyle name="쉼표 [0]" xfId="190" builtinId="6"/>
    <cellStyle name="쉼표 [0] 2" xfId="191" xr:uid="{00000000-0005-0000-0000-0000BE000000}"/>
    <cellStyle name="쉼표 [0] 2 2" xfId="192" xr:uid="{00000000-0005-0000-0000-0000BF000000}"/>
    <cellStyle name="쉼표 [0] 3" xfId="193" xr:uid="{00000000-0005-0000-0000-0000C0000000}"/>
    <cellStyle name="쉼표 [0] 3 2" xfId="194" xr:uid="{00000000-0005-0000-0000-0000C1000000}"/>
    <cellStyle name="쉼표 [0]_도로과" xfId="195" xr:uid="{00000000-0005-0000-0000-0000C2000000}"/>
    <cellStyle name="쉼표 [0]_도시계획과" xfId="196" xr:uid="{00000000-0005-0000-0000-0000C3000000}"/>
    <cellStyle name="스타일 1" xfId="197" xr:uid="{00000000-0005-0000-0000-0000C4000000}"/>
    <cellStyle name="연결된 셀" xfId="198" builtinId="24" customBuiltin="1"/>
    <cellStyle name="연결된 셀 2" xfId="199" xr:uid="{00000000-0005-0000-0000-0000C6000000}"/>
    <cellStyle name="요약" xfId="200" builtinId="25" customBuiltin="1"/>
    <cellStyle name="요약 2" xfId="201" xr:uid="{00000000-0005-0000-0000-0000C8000000}"/>
    <cellStyle name="입력" xfId="202" builtinId="20" customBuiltin="1"/>
    <cellStyle name="입력 2" xfId="203" xr:uid="{00000000-0005-0000-0000-0000CA000000}"/>
    <cellStyle name="자리수" xfId="204" xr:uid="{00000000-0005-0000-0000-0000CB000000}"/>
    <cellStyle name="자리수0" xfId="205" xr:uid="{00000000-0005-0000-0000-0000CC000000}"/>
    <cellStyle name="작은제목" xfId="206" xr:uid="{00000000-0005-0000-0000-0000CD000000}"/>
    <cellStyle name="제목" xfId="207" builtinId="15" customBuiltin="1"/>
    <cellStyle name="제목 1" xfId="208" builtinId="16" customBuiltin="1"/>
    <cellStyle name="제목 1 2" xfId="209" xr:uid="{00000000-0005-0000-0000-0000D0000000}"/>
    <cellStyle name="제목 2" xfId="210" builtinId="17" customBuiltin="1"/>
    <cellStyle name="제목 2 2" xfId="211" xr:uid="{00000000-0005-0000-0000-0000D2000000}"/>
    <cellStyle name="제목 3" xfId="212" builtinId="18" customBuiltin="1"/>
    <cellStyle name="제목 3 2" xfId="213" xr:uid="{00000000-0005-0000-0000-0000D4000000}"/>
    <cellStyle name="제목 4" xfId="214" builtinId="19" customBuiltin="1"/>
    <cellStyle name="제목 4 2" xfId="215" xr:uid="{00000000-0005-0000-0000-0000D6000000}"/>
    <cellStyle name="제목 5" xfId="216" xr:uid="{00000000-0005-0000-0000-0000D7000000}"/>
    <cellStyle name="좋음" xfId="217" builtinId="26" customBuiltin="1"/>
    <cellStyle name="좋음 2" xfId="218" xr:uid="{00000000-0005-0000-0000-0000D9000000}"/>
    <cellStyle name="출력" xfId="219" builtinId="21" customBuiltin="1"/>
    <cellStyle name="출력 2" xfId="220" xr:uid="{00000000-0005-0000-0000-0000DB000000}"/>
    <cellStyle name="콤마 [0]" xfId="221" xr:uid="{00000000-0005-0000-0000-0000DC000000}"/>
    <cellStyle name="콤마 [0]_-03.인구" xfId="222" xr:uid="{00000000-0005-0000-0000-0000DD000000}"/>
    <cellStyle name="콤마 [0]_-10.주택건설" xfId="223" xr:uid="{00000000-0005-0000-0000-0000DE000000}"/>
    <cellStyle name="콤마 [0]_19.정부양곡가공공장" xfId="224" xr:uid="{00000000-0005-0000-0000-0000DF000000}"/>
    <cellStyle name="콤마 [0]_5.연령별및성별인구(1-3)" xfId="225" xr:uid="{00000000-0005-0000-0000-0000E0000000}"/>
    <cellStyle name="콤마 [0]_해안선및도서" xfId="226" xr:uid="{00000000-0005-0000-0000-0000E1000000}"/>
    <cellStyle name="콤마 [2]" xfId="227" xr:uid="{00000000-0005-0000-0000-0000E2000000}"/>
    <cellStyle name="콤마_ 견적기준 FLOW " xfId="228" xr:uid="{00000000-0005-0000-0000-0000E3000000}"/>
    <cellStyle name="큰제목" xfId="229" xr:uid="{00000000-0005-0000-0000-0000E4000000}"/>
    <cellStyle name="퍼센트" xfId="230" xr:uid="{00000000-0005-0000-0000-0000E5000000}"/>
    <cellStyle name="표준" xfId="0" builtinId="0"/>
    <cellStyle name="표준 10 6 2" xfId="231" xr:uid="{00000000-0005-0000-0000-0000E7000000}"/>
    <cellStyle name="표준 187" xfId="232" xr:uid="{00000000-0005-0000-0000-0000E8000000}"/>
    <cellStyle name="표준 188" xfId="233" xr:uid="{00000000-0005-0000-0000-0000E9000000}"/>
    <cellStyle name="표준 2" xfId="234" xr:uid="{00000000-0005-0000-0000-0000EA000000}"/>
    <cellStyle name="표준 3" xfId="235" xr:uid="{00000000-0005-0000-0000-0000EB000000}"/>
    <cellStyle name="표준 53 7 5 5" xfId="236" xr:uid="{00000000-0005-0000-0000-0000EC000000}"/>
    <cellStyle name="표준_~MFT3651" xfId="237" xr:uid="{00000000-0005-0000-0000-0000ED000000}"/>
    <cellStyle name="표준_03 인구" xfId="238" xr:uid="{00000000-0005-0000-0000-0000EE000000}"/>
    <cellStyle name="표준_-03.인구" xfId="239" xr:uid="{00000000-0005-0000-0000-0000EF000000}"/>
    <cellStyle name="표준_10 주택.건설" xfId="240" xr:uid="{00000000-0005-0000-0000-0000F0000000}"/>
    <cellStyle name="표준_10 주택건설" xfId="241" xr:uid="{00000000-0005-0000-0000-0000F1000000}"/>
    <cellStyle name="표준_10. 주택건설" xfId="242" xr:uid="{00000000-0005-0000-0000-0000F2000000}"/>
    <cellStyle name="표준_-10.주택건설" xfId="243" xr:uid="{00000000-0005-0000-0000-0000F3000000}"/>
    <cellStyle name="표준_10_주택건설" xfId="244" xr:uid="{00000000-0005-0000-0000-0000F4000000}"/>
    <cellStyle name="표준_2.건축연도별주택" xfId="245" xr:uid="{00000000-0005-0000-0000-0000F5000000}"/>
    <cellStyle name="표준_Ⅹ.주택.건설" xfId="246" xr:uid="{00000000-0005-0000-0000-0000F6000000}"/>
    <cellStyle name="표준_도시계획과" xfId="247" xr:uid="{00000000-0005-0000-0000-0000F7000000}"/>
    <cellStyle name="표준_두류" xfId="248" xr:uid="{00000000-0005-0000-0000-0000F8000000}"/>
    <cellStyle name="표준_주택지적과" xfId="249" xr:uid="{00000000-0005-0000-0000-0000F9000000}"/>
    <cellStyle name="하이퍼링크" xfId="250" builtinId="8"/>
    <cellStyle name="합산" xfId="251" xr:uid="{00000000-0005-0000-0000-0000FB000000}"/>
    <cellStyle name="화폐기호" xfId="252" xr:uid="{00000000-0005-0000-0000-0000FC000000}"/>
    <cellStyle name="화폐기호0" xfId="253" xr:uid="{00000000-0005-0000-0000-0000FD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externalLink" Target="externalLinks/externalLink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externalLink" Target="externalLinks/externalLink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2.xml"/><Relationship Id="rId27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1</xdr:row>
      <xdr:rowOff>285750</xdr:rowOff>
    </xdr:from>
    <xdr:to>
      <xdr:col>8</xdr:col>
      <xdr:colOff>676275</xdr:colOff>
      <xdr:row>8</xdr:row>
      <xdr:rowOff>276225</xdr:rowOff>
    </xdr:to>
    <xdr:sp macro="" textlink="">
      <xdr:nvSpPr>
        <xdr:cNvPr id="37889" name="Rectangle 1">
          <a:extLst>
            <a:ext uri="{FF2B5EF4-FFF2-40B4-BE49-F238E27FC236}">
              <a16:creationId xmlns:a16="http://schemas.microsoft.com/office/drawing/2014/main" id="{5ACA2A21-ED11-4E85-BDAD-8903D5852BB9}"/>
            </a:ext>
          </a:extLst>
        </xdr:cNvPr>
        <xdr:cNvSpPr>
          <a:spLocks noChangeArrowheads="1"/>
        </xdr:cNvSpPr>
      </xdr:nvSpPr>
      <xdr:spPr bwMode="auto">
        <a:xfrm>
          <a:off x="66675" y="581025"/>
          <a:ext cx="6096000" cy="2057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64008" tIns="41148" rIns="64008" bIns="0" anchor="t" upright="1"/>
        <a:lstStyle/>
        <a:p>
          <a:pPr algn="ctr" rtl="0">
            <a:lnSpc>
              <a:spcPts val="3500"/>
            </a:lnSpc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10. </a:t>
          </a:r>
          <a:r>
            <a:rPr lang="ko-KR" altLang="en-US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주택</a:t>
          </a: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.</a:t>
          </a:r>
          <a:r>
            <a:rPr lang="ko-KR" altLang="en-US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건설</a:t>
          </a:r>
        </a:p>
        <a:p>
          <a:pPr algn="ctr" rtl="0">
            <a:lnSpc>
              <a:spcPts val="3500"/>
            </a:lnSpc>
            <a:defRPr sz="1000"/>
          </a:pPr>
          <a:endParaRPr lang="ko-KR" altLang="en-US" sz="2800" b="0" i="0" u="none" strike="noStrike" baseline="0">
            <a:solidFill>
              <a:srgbClr val="000000"/>
            </a:solidFill>
            <a:latin typeface="HY헤드라인M"/>
            <a:ea typeface="HY헤드라인M"/>
          </a:endParaRPr>
        </a:p>
        <a:p>
          <a:pPr algn="ctr" rtl="0">
            <a:lnSpc>
              <a:spcPts val="3400"/>
            </a:lnSpc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Housing and Construction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3</xdr:row>
      <xdr:rowOff>0</xdr:rowOff>
    </xdr:from>
    <xdr:to>
      <xdr:col>0</xdr:col>
      <xdr:colOff>567385</xdr:colOff>
      <xdr:row>3</xdr:row>
      <xdr:rowOff>0</xdr:rowOff>
    </xdr:to>
    <xdr:sp macro="" textlink="">
      <xdr:nvSpPr>
        <xdr:cNvPr id="15361" name="Text 1">
          <a:extLst>
            <a:ext uri="{FF2B5EF4-FFF2-40B4-BE49-F238E27FC236}">
              <a16:creationId xmlns:a16="http://schemas.microsoft.com/office/drawing/2014/main" id="{2A03E3AF-EDA6-44AE-A3B5-B13EC47A7CC3}"/>
            </a:ext>
          </a:extLst>
        </xdr:cNvPr>
        <xdr:cNvSpPr txBox="1">
          <a:spLocks noChangeArrowheads="1"/>
        </xdr:cNvSpPr>
      </xdr:nvSpPr>
      <xdr:spPr bwMode="auto">
        <a:xfrm>
          <a:off x="47625" y="742950"/>
          <a:ext cx="5238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돋움체"/>
              <a:ea typeface="돋움체"/>
            </a:rPr>
            <a:t>연별및</a:t>
          </a:r>
        </a:p>
        <a:p>
          <a:pPr algn="ctr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돋움체"/>
              <a:ea typeface="돋움체"/>
            </a:rPr>
            <a:t>읍면별</a:t>
          </a:r>
        </a:p>
      </xdr:txBody>
    </xdr:sp>
    <xdr:clientData/>
  </xdr:twoCellAnchor>
  <xdr:twoCellAnchor>
    <xdr:from>
      <xdr:col>13</xdr:col>
      <xdr:colOff>49530</xdr:colOff>
      <xdr:row>3</xdr:row>
      <xdr:rowOff>0</xdr:rowOff>
    </xdr:from>
    <xdr:to>
      <xdr:col>13</xdr:col>
      <xdr:colOff>356113</xdr:colOff>
      <xdr:row>3</xdr:row>
      <xdr:rowOff>0</xdr:rowOff>
    </xdr:to>
    <xdr:sp macro="" textlink="">
      <xdr:nvSpPr>
        <xdr:cNvPr id="15362" name="Text 2">
          <a:extLst>
            <a:ext uri="{FF2B5EF4-FFF2-40B4-BE49-F238E27FC236}">
              <a16:creationId xmlns:a16="http://schemas.microsoft.com/office/drawing/2014/main" id="{134C98B5-48FD-46B3-802C-2E1C03D3B3AE}"/>
            </a:ext>
          </a:extLst>
        </xdr:cNvPr>
        <xdr:cNvSpPr txBox="1">
          <a:spLocks noChangeArrowheads="1"/>
        </xdr:cNvSpPr>
      </xdr:nvSpPr>
      <xdr:spPr bwMode="auto">
        <a:xfrm>
          <a:off x="5343525" y="742950"/>
          <a:ext cx="3143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900" b="0" i="0" strike="noStrike">
              <a:solidFill>
                <a:srgbClr val="000000"/>
              </a:solidFill>
              <a:latin typeface="돋움체"/>
              <a:ea typeface="돋움체"/>
            </a:rPr>
            <a:t>상업</a:t>
          </a:r>
        </a:p>
        <a:p>
          <a:pPr algn="ctr" rtl="0">
            <a:defRPr sz="1000"/>
          </a:pPr>
          <a:r>
            <a:rPr lang="ko-KR" altLang="en-US" sz="900" b="0" i="0" strike="noStrike">
              <a:solidFill>
                <a:srgbClr val="000000"/>
              </a:solidFill>
              <a:latin typeface="돋움체"/>
              <a:ea typeface="돋움체"/>
            </a:rPr>
            <a:t>지역</a:t>
          </a:r>
        </a:p>
      </xdr:txBody>
    </xdr:sp>
    <xdr:clientData/>
  </xdr:twoCellAnchor>
  <xdr:twoCellAnchor>
    <xdr:from>
      <xdr:col>26</xdr:col>
      <xdr:colOff>87630</xdr:colOff>
      <xdr:row>3</xdr:row>
      <xdr:rowOff>0</xdr:rowOff>
    </xdr:from>
    <xdr:to>
      <xdr:col>27</xdr:col>
      <xdr:colOff>352348</xdr:colOff>
      <xdr:row>3</xdr:row>
      <xdr:rowOff>0</xdr:rowOff>
    </xdr:to>
    <xdr:sp macro="" textlink="">
      <xdr:nvSpPr>
        <xdr:cNvPr id="15363" name="Text 3">
          <a:extLst>
            <a:ext uri="{FF2B5EF4-FFF2-40B4-BE49-F238E27FC236}">
              <a16:creationId xmlns:a16="http://schemas.microsoft.com/office/drawing/2014/main" id="{E3E7A3E8-02CD-48A4-AC12-5D10A958BBDC}"/>
            </a:ext>
          </a:extLst>
        </xdr:cNvPr>
        <xdr:cNvSpPr txBox="1">
          <a:spLocks noChangeArrowheads="1"/>
        </xdr:cNvSpPr>
      </xdr:nvSpPr>
      <xdr:spPr bwMode="auto">
        <a:xfrm>
          <a:off x="11010900" y="742950"/>
          <a:ext cx="6858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돋움체"/>
              <a:ea typeface="돋움체"/>
            </a:rPr>
            <a:t>미지정</a:t>
          </a:r>
        </a:p>
      </xdr:txBody>
    </xdr:sp>
    <xdr:clientData/>
  </xdr:twoCellAnchor>
  <xdr:twoCellAnchor>
    <xdr:from>
      <xdr:col>16</xdr:col>
      <xdr:colOff>87630</xdr:colOff>
      <xdr:row>3</xdr:row>
      <xdr:rowOff>0</xdr:rowOff>
    </xdr:from>
    <xdr:to>
      <xdr:col>17</xdr:col>
      <xdr:colOff>352348</xdr:colOff>
      <xdr:row>3</xdr:row>
      <xdr:rowOff>0</xdr:rowOff>
    </xdr:to>
    <xdr:sp macro="" textlink="">
      <xdr:nvSpPr>
        <xdr:cNvPr id="15365" name="Text 3">
          <a:extLst>
            <a:ext uri="{FF2B5EF4-FFF2-40B4-BE49-F238E27FC236}">
              <a16:creationId xmlns:a16="http://schemas.microsoft.com/office/drawing/2014/main" id="{2F8E01D2-C1C4-4B34-AA88-1203AB2ADD44}"/>
            </a:ext>
          </a:extLst>
        </xdr:cNvPr>
        <xdr:cNvSpPr txBox="1">
          <a:spLocks noChangeArrowheads="1"/>
        </xdr:cNvSpPr>
      </xdr:nvSpPr>
      <xdr:spPr bwMode="auto">
        <a:xfrm>
          <a:off x="6848475" y="742950"/>
          <a:ext cx="6572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돋움체"/>
              <a:ea typeface="돋움체"/>
            </a:rPr>
            <a:t>미지정</a:t>
          </a:r>
        </a:p>
      </xdr:txBody>
    </xdr:sp>
    <xdr:clientData/>
  </xdr:twoCellAnchor>
  <xdr:twoCellAnchor>
    <xdr:from>
      <xdr:col>20</xdr:col>
      <xdr:colOff>87630</xdr:colOff>
      <xdr:row>3</xdr:row>
      <xdr:rowOff>0</xdr:rowOff>
    </xdr:from>
    <xdr:to>
      <xdr:col>25</xdr:col>
      <xdr:colOff>1898</xdr:colOff>
      <xdr:row>3</xdr:row>
      <xdr:rowOff>0</xdr:rowOff>
    </xdr:to>
    <xdr:sp macro="" textlink="">
      <xdr:nvSpPr>
        <xdr:cNvPr id="15366" name="Text 3">
          <a:extLst>
            <a:ext uri="{FF2B5EF4-FFF2-40B4-BE49-F238E27FC236}">
              <a16:creationId xmlns:a16="http://schemas.microsoft.com/office/drawing/2014/main" id="{61ABA89F-1806-401B-8F48-A0D86F988C98}"/>
            </a:ext>
          </a:extLst>
        </xdr:cNvPr>
        <xdr:cNvSpPr txBox="1">
          <a:spLocks noChangeArrowheads="1"/>
        </xdr:cNvSpPr>
      </xdr:nvSpPr>
      <xdr:spPr bwMode="auto">
        <a:xfrm>
          <a:off x="8496300" y="742950"/>
          <a:ext cx="20097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돋움체"/>
              <a:ea typeface="돋움체"/>
            </a:rPr>
            <a:t>미지정</a:t>
          </a:r>
        </a:p>
      </xdr:txBody>
    </xdr:sp>
    <xdr:clientData/>
  </xdr:twoCellAnchor>
  <xdr:twoCellAnchor>
    <xdr:from>
      <xdr:col>28</xdr:col>
      <xdr:colOff>87630</xdr:colOff>
      <xdr:row>3</xdr:row>
      <xdr:rowOff>0</xdr:rowOff>
    </xdr:from>
    <xdr:to>
      <xdr:col>29</xdr:col>
      <xdr:colOff>352348</xdr:colOff>
      <xdr:row>3</xdr:row>
      <xdr:rowOff>0</xdr:rowOff>
    </xdr:to>
    <xdr:sp macro="" textlink="">
      <xdr:nvSpPr>
        <xdr:cNvPr id="15367" name="Text 3">
          <a:extLst>
            <a:ext uri="{FF2B5EF4-FFF2-40B4-BE49-F238E27FC236}">
              <a16:creationId xmlns:a16="http://schemas.microsoft.com/office/drawing/2014/main" id="{A709E118-725C-4857-BA86-3C2ED37165E4}"/>
            </a:ext>
          </a:extLst>
        </xdr:cNvPr>
        <xdr:cNvSpPr txBox="1">
          <a:spLocks noChangeArrowheads="1"/>
        </xdr:cNvSpPr>
      </xdr:nvSpPr>
      <xdr:spPr bwMode="auto">
        <a:xfrm>
          <a:off x="11849100" y="742950"/>
          <a:ext cx="6858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돋움체"/>
              <a:ea typeface="돋움체"/>
            </a:rPr>
            <a:t>미지정</a:t>
          </a:r>
        </a:p>
      </xdr:txBody>
    </xdr:sp>
    <xdr:clientData/>
  </xdr:twoCellAnchor>
  <xdr:twoCellAnchor>
    <xdr:from>
      <xdr:col>30</xdr:col>
      <xdr:colOff>87630</xdr:colOff>
      <xdr:row>3</xdr:row>
      <xdr:rowOff>0</xdr:rowOff>
    </xdr:from>
    <xdr:to>
      <xdr:col>31</xdr:col>
      <xdr:colOff>352348</xdr:colOff>
      <xdr:row>3</xdr:row>
      <xdr:rowOff>0</xdr:rowOff>
    </xdr:to>
    <xdr:sp macro="" textlink="">
      <xdr:nvSpPr>
        <xdr:cNvPr id="15368" name="Text 3">
          <a:extLst>
            <a:ext uri="{FF2B5EF4-FFF2-40B4-BE49-F238E27FC236}">
              <a16:creationId xmlns:a16="http://schemas.microsoft.com/office/drawing/2014/main" id="{029A142B-36C5-415F-AD78-0961BABD6739}"/>
            </a:ext>
          </a:extLst>
        </xdr:cNvPr>
        <xdr:cNvSpPr txBox="1">
          <a:spLocks noChangeArrowheads="1"/>
        </xdr:cNvSpPr>
      </xdr:nvSpPr>
      <xdr:spPr bwMode="auto">
        <a:xfrm>
          <a:off x="12687300" y="742950"/>
          <a:ext cx="6858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돋움체"/>
              <a:ea typeface="돋움체"/>
            </a:rPr>
            <a:t>미지정</a:t>
          </a:r>
        </a:p>
      </xdr:txBody>
    </xdr:sp>
    <xdr:clientData/>
  </xdr:twoCellAnchor>
  <xdr:twoCellAnchor>
    <xdr:from>
      <xdr:col>11</xdr:col>
      <xdr:colOff>49530</xdr:colOff>
      <xdr:row>3</xdr:row>
      <xdr:rowOff>0</xdr:rowOff>
    </xdr:from>
    <xdr:to>
      <xdr:col>11</xdr:col>
      <xdr:colOff>356113</xdr:colOff>
      <xdr:row>3</xdr:row>
      <xdr:rowOff>0</xdr:rowOff>
    </xdr:to>
    <xdr:sp macro="" textlink="">
      <xdr:nvSpPr>
        <xdr:cNvPr id="9" name="Text 2">
          <a:extLst>
            <a:ext uri="{FF2B5EF4-FFF2-40B4-BE49-F238E27FC236}">
              <a16:creationId xmlns:a16="http://schemas.microsoft.com/office/drawing/2014/main" id="{2F67348D-9CBB-4257-B70D-C0E5789AB933}"/>
            </a:ext>
          </a:extLst>
        </xdr:cNvPr>
        <xdr:cNvSpPr txBox="1">
          <a:spLocks noChangeArrowheads="1"/>
        </xdr:cNvSpPr>
      </xdr:nvSpPr>
      <xdr:spPr bwMode="auto">
        <a:xfrm>
          <a:off x="6505575" y="742950"/>
          <a:ext cx="3143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900" b="0" i="0" strike="noStrike">
              <a:solidFill>
                <a:srgbClr val="000000"/>
              </a:solidFill>
              <a:latin typeface="돋움체"/>
              <a:ea typeface="돋움체"/>
            </a:rPr>
            <a:t>상업</a:t>
          </a:r>
        </a:p>
        <a:p>
          <a:pPr algn="ctr" rtl="0">
            <a:defRPr sz="1000"/>
          </a:pPr>
          <a:r>
            <a:rPr lang="ko-KR" altLang="en-US" sz="900" b="0" i="0" strike="noStrike">
              <a:solidFill>
                <a:srgbClr val="000000"/>
              </a:solidFill>
              <a:latin typeface="돋움체"/>
              <a:ea typeface="돋움체"/>
            </a:rPr>
            <a:t>지역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user\Local%20Settings\Temporary%20Internet%20Files\Content.IE5\R7LRJHKW\&#49324;&#48376;%20-%203.&#44397;&#52293;&#49324;&#50629;%20&#54788;&#54889;,%20&#50857;&#50669;&#49324;&#50629;%20&#54788;&#5488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user/Local%20Settings/Temporary%20Internet%20Files/Content.IE5/R7LRJHKW/&#49324;&#48376;%20-%203.&#44397;&#52293;&#49324;&#50629;%20&#54788;&#54889;,%20&#50857;&#50669;&#49324;&#50629;%20&#54788;&#548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user/Local%20Settings/Temporary%20Internet%20Files/Content.IE5/OHVW4GEU/&#50896;&#44256;/06-1.%20&#45453;&#47548;&#49688;&#49328;(1~29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Temp/BZDC3AC2/&#50896;&#44256;/06-1.%20&#45453;&#47548;&#49688;&#49328;(1~29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&#53685;&#44228;&#50672;&#48372;(07&#45380;)\&#49345;&#51452;&#49884;\&#49892;&#44284;&#52712;&#54633;\&#48372;&#47532;&#47588;&#51077;(11&#50900;6&#51068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업(2006)"/>
      <sheetName val="사업(2007)"/>
      <sheetName val="사업(2008)"/>
      <sheetName val="XL4Poppy"/>
    </sheetNames>
    <sheetDataSet>
      <sheetData sheetId="0"/>
      <sheetData sheetId="1"/>
      <sheetData sheetId="2"/>
      <sheetData sheetId="3" refreshError="1">
        <row r="31">
          <cell r="C31" t="b">
            <v>1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업(2006)"/>
      <sheetName val="사업(2007)"/>
      <sheetName val="사업(2008)"/>
      <sheetName val="XL4Poppy"/>
    </sheetNames>
    <sheetDataSet>
      <sheetData sheetId="0"/>
      <sheetData sheetId="1"/>
      <sheetData sheetId="2"/>
      <sheetData sheetId="3" refreshError="1">
        <row r="31">
          <cell r="C31" t="b">
            <v>1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  <sheetName val="XL4Popp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경지면적"/>
      <sheetName val="3.농업진흥지역지정"/>
      <sheetName val="4.경지정리현황"/>
      <sheetName val="5.수혜현황"/>
      <sheetName val="6.식량작물생산량(정곡)"/>
      <sheetName val="6-1.미곡"/>
      <sheetName val="6-2.맥류"/>
      <sheetName val="6-3.잡곡"/>
      <sheetName val="6-4.두류"/>
      <sheetName val="6-5.서류"/>
      <sheetName val="7.채소류생산량 "/>
      <sheetName val="8.특용작물생산량"/>
      <sheetName val="9.과실류생산량"/>
      <sheetName val="10.공공비축 미곡 매입실적"/>
      <sheetName val="11.보리매입실적(자료없음)"/>
      <sheetName val="12.정부관리양곡보관창고"/>
      <sheetName val="13.정부양곡가공공장"/>
      <sheetName val="14.농업협동조합"/>
      <sheetName val="15.농업용기계보유 "/>
      <sheetName val="16.비료공급(수치틀림)"/>
      <sheetName val="17.가축사육"/>
      <sheetName val="18.가축전염병발생"/>
      <sheetName val="19.가축전염병예방주실적"/>
      <sheetName val="20.수의사분포"/>
      <sheetName val="21.도축검사"/>
      <sheetName val="22.배합사료생산"/>
      <sheetName val="23.축산물위생관계업소"/>
      <sheetName val="24.소유별임야면적"/>
      <sheetName val="25.임상별산림면적"/>
      <sheetName val="26.임상별임목축적"/>
      <sheetName val="27.임산물생산량"/>
      <sheetName val="28.수렵"/>
      <sheetName val="29.수렵면허장발급"/>
      <sheetName val="30.사방사업"/>
      <sheetName val="31.조림"/>
      <sheetName val="32.산림피해"/>
      <sheetName val="33.산림형질변경허가내역"/>
      <sheetName val="34.보안림지정현황"/>
      <sheetName val="35.토석채취현황"/>
      <sheetName val="36.친환경농산물인증현황"/>
      <sheetName val="37.화훼류 재배현황(자료없음)"/>
      <sheetName val="18.농업용기계보유 "/>
      <sheetName val="43.자원봉사자현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>
        <row r="19">
          <cell r="A19" t="str">
            <v>사벌면</v>
          </cell>
          <cell r="B19">
            <v>4117</v>
          </cell>
          <cell r="C19">
            <v>1327</v>
          </cell>
          <cell r="D19">
            <v>460</v>
          </cell>
          <cell r="E19">
            <v>220</v>
          </cell>
          <cell r="F19">
            <v>210</v>
          </cell>
          <cell r="G19">
            <v>30</v>
          </cell>
          <cell r="H19">
            <v>221</v>
          </cell>
          <cell r="I19">
            <v>41</v>
          </cell>
          <cell r="J19">
            <v>722</v>
          </cell>
          <cell r="K19">
            <v>606</v>
          </cell>
        </row>
        <row r="20">
          <cell r="A20" t="str">
            <v>중동면</v>
          </cell>
          <cell r="B20">
            <v>1989</v>
          </cell>
          <cell r="C20">
            <v>528</v>
          </cell>
          <cell r="D20">
            <v>223</v>
          </cell>
          <cell r="E20">
            <v>97</v>
          </cell>
          <cell r="F20">
            <v>118</v>
          </cell>
          <cell r="G20">
            <v>8</v>
          </cell>
          <cell r="H20">
            <v>30</v>
          </cell>
          <cell r="I20">
            <v>100</v>
          </cell>
          <cell r="J20">
            <v>327</v>
          </cell>
          <cell r="K20">
            <v>255</v>
          </cell>
        </row>
        <row r="21">
          <cell r="A21" t="str">
            <v>낙동면</v>
          </cell>
          <cell r="B21">
            <v>3602</v>
          </cell>
          <cell r="C21">
            <v>1034</v>
          </cell>
          <cell r="D21">
            <v>437</v>
          </cell>
          <cell r="E21">
            <v>242</v>
          </cell>
          <cell r="F21">
            <v>187</v>
          </cell>
          <cell r="G21">
            <v>8</v>
          </cell>
          <cell r="H21">
            <v>71</v>
          </cell>
          <cell r="I21">
            <v>138</v>
          </cell>
          <cell r="J21">
            <v>659</v>
          </cell>
          <cell r="K21">
            <v>609</v>
          </cell>
        </row>
        <row r="22">
          <cell r="A22" t="str">
            <v>청리면</v>
          </cell>
          <cell r="B22">
            <v>2477</v>
          </cell>
          <cell r="C22">
            <v>766</v>
          </cell>
          <cell r="D22">
            <v>207</v>
          </cell>
          <cell r="E22">
            <v>104</v>
          </cell>
          <cell r="F22">
            <v>93</v>
          </cell>
          <cell r="G22">
            <v>10</v>
          </cell>
          <cell r="H22">
            <v>62</v>
          </cell>
          <cell r="I22">
            <v>28</v>
          </cell>
          <cell r="J22">
            <v>335</v>
          </cell>
          <cell r="K22">
            <v>304</v>
          </cell>
        </row>
        <row r="23">
          <cell r="A23" t="str">
            <v>공성면</v>
          </cell>
          <cell r="B23">
            <v>4084</v>
          </cell>
          <cell r="C23">
            <v>1167</v>
          </cell>
          <cell r="D23">
            <v>349</v>
          </cell>
          <cell r="E23">
            <v>123</v>
          </cell>
          <cell r="F23">
            <v>184</v>
          </cell>
          <cell r="G23">
            <v>42</v>
          </cell>
          <cell r="H23">
            <v>85</v>
          </cell>
          <cell r="I23">
            <v>458</v>
          </cell>
          <cell r="J23">
            <v>492</v>
          </cell>
          <cell r="K23">
            <v>464</v>
          </cell>
        </row>
        <row r="24">
          <cell r="A24" t="str">
            <v>외남면</v>
          </cell>
          <cell r="B24">
            <v>1839</v>
          </cell>
          <cell r="C24">
            <v>492</v>
          </cell>
          <cell r="D24">
            <v>137</v>
          </cell>
          <cell r="E24">
            <v>69</v>
          </cell>
          <cell r="F24">
            <v>61</v>
          </cell>
          <cell r="G24">
            <v>7</v>
          </cell>
          <cell r="H24">
            <v>78</v>
          </cell>
          <cell r="I24">
            <v>76</v>
          </cell>
          <cell r="J24">
            <v>280</v>
          </cell>
          <cell r="K24">
            <v>255</v>
          </cell>
        </row>
        <row r="25">
          <cell r="A25" t="str">
            <v>내서면</v>
          </cell>
          <cell r="B25">
            <v>1881</v>
          </cell>
          <cell r="C25">
            <v>500</v>
          </cell>
          <cell r="D25">
            <v>175</v>
          </cell>
          <cell r="E25">
            <v>73</v>
          </cell>
          <cell r="F25">
            <v>81</v>
          </cell>
          <cell r="G25">
            <v>21</v>
          </cell>
          <cell r="H25">
            <v>15</v>
          </cell>
          <cell r="I25">
            <v>309</v>
          </cell>
          <cell r="J25">
            <v>222</v>
          </cell>
          <cell r="K25">
            <v>199</v>
          </cell>
        </row>
        <row r="26">
          <cell r="A26" t="str">
            <v>모동면</v>
          </cell>
          <cell r="B26">
            <v>2371</v>
          </cell>
          <cell r="C26">
            <v>645</v>
          </cell>
          <cell r="D26">
            <v>136</v>
          </cell>
          <cell r="E26">
            <v>87</v>
          </cell>
          <cell r="F26">
            <v>40</v>
          </cell>
          <cell r="G26">
            <v>9</v>
          </cell>
          <cell r="H26">
            <v>234</v>
          </cell>
          <cell r="I26">
            <v>107</v>
          </cell>
          <cell r="J26">
            <v>240</v>
          </cell>
          <cell r="K26">
            <v>238</v>
          </cell>
        </row>
        <row r="27">
          <cell r="A27" t="str">
            <v>모서면</v>
          </cell>
          <cell r="B27">
            <v>2320</v>
          </cell>
          <cell r="C27">
            <v>671</v>
          </cell>
          <cell r="D27">
            <v>202</v>
          </cell>
          <cell r="E27">
            <v>66</v>
          </cell>
          <cell r="F27">
            <v>113</v>
          </cell>
          <cell r="G27">
            <v>23</v>
          </cell>
          <cell r="H27">
            <v>73</v>
          </cell>
          <cell r="I27">
            <v>87</v>
          </cell>
          <cell r="J27">
            <v>347</v>
          </cell>
          <cell r="K27">
            <v>310</v>
          </cell>
        </row>
        <row r="28">
          <cell r="A28" t="str">
            <v>화동면</v>
          </cell>
          <cell r="B28">
            <v>1782</v>
          </cell>
          <cell r="C28">
            <v>490</v>
          </cell>
          <cell r="D28">
            <v>160</v>
          </cell>
          <cell r="E28">
            <v>61</v>
          </cell>
          <cell r="F28">
            <v>94</v>
          </cell>
          <cell r="G28">
            <v>5</v>
          </cell>
          <cell r="H28">
            <v>62</v>
          </cell>
          <cell r="I28">
            <v>71</v>
          </cell>
          <cell r="J28">
            <v>327</v>
          </cell>
          <cell r="K28">
            <v>299</v>
          </cell>
        </row>
        <row r="29">
          <cell r="A29" t="str">
            <v>화서면</v>
          </cell>
          <cell r="B29">
            <v>1892</v>
          </cell>
          <cell r="C29">
            <v>465</v>
          </cell>
          <cell r="D29">
            <v>119</v>
          </cell>
          <cell r="E29">
            <v>25</v>
          </cell>
          <cell r="F29">
            <v>86</v>
          </cell>
          <cell r="G29">
            <v>8</v>
          </cell>
          <cell r="H29">
            <v>23</v>
          </cell>
          <cell r="I29">
            <v>161</v>
          </cell>
          <cell r="J29">
            <v>259</v>
          </cell>
          <cell r="K29">
            <v>247</v>
          </cell>
        </row>
        <row r="30">
          <cell r="A30" t="str">
            <v>화북면</v>
          </cell>
          <cell r="B30">
            <v>1177</v>
          </cell>
          <cell r="C30">
            <v>287</v>
          </cell>
          <cell r="D30">
            <v>52</v>
          </cell>
          <cell r="E30">
            <v>28</v>
          </cell>
          <cell r="F30">
            <v>19</v>
          </cell>
          <cell r="G30">
            <v>5</v>
          </cell>
          <cell r="H30">
            <v>1</v>
          </cell>
          <cell r="I30">
            <v>23</v>
          </cell>
          <cell r="J30">
            <v>94</v>
          </cell>
          <cell r="K30">
            <v>91</v>
          </cell>
        </row>
        <row r="31">
          <cell r="A31" t="str">
            <v>외서면</v>
          </cell>
          <cell r="B31">
            <v>2200</v>
          </cell>
          <cell r="C31">
            <v>561</v>
          </cell>
          <cell r="D31">
            <v>249</v>
          </cell>
          <cell r="E31">
            <v>89</v>
          </cell>
          <cell r="F31">
            <v>157</v>
          </cell>
          <cell r="G31">
            <v>3</v>
          </cell>
          <cell r="H31">
            <v>81</v>
          </cell>
          <cell r="I31">
            <v>141</v>
          </cell>
          <cell r="J31">
            <v>332</v>
          </cell>
          <cell r="K31">
            <v>296</v>
          </cell>
        </row>
        <row r="32">
          <cell r="A32" t="str">
            <v>은척면</v>
          </cell>
          <cell r="B32">
            <v>1455</v>
          </cell>
          <cell r="C32">
            <v>474</v>
          </cell>
          <cell r="D32">
            <v>128</v>
          </cell>
          <cell r="E32">
            <v>52</v>
          </cell>
          <cell r="F32">
            <v>70</v>
          </cell>
          <cell r="G32">
            <v>6</v>
          </cell>
          <cell r="H32">
            <v>34</v>
          </cell>
          <cell r="I32">
            <v>67</v>
          </cell>
          <cell r="J32">
            <v>194</v>
          </cell>
          <cell r="K32">
            <v>171</v>
          </cell>
        </row>
        <row r="33">
          <cell r="A33" t="str">
            <v>공검면</v>
          </cell>
          <cell r="B33">
            <v>2372</v>
          </cell>
          <cell r="C33">
            <v>654</v>
          </cell>
          <cell r="D33">
            <v>145</v>
          </cell>
          <cell r="E33">
            <v>72</v>
          </cell>
          <cell r="F33">
            <v>55</v>
          </cell>
          <cell r="G33">
            <v>18</v>
          </cell>
          <cell r="H33">
            <v>114</v>
          </cell>
          <cell r="I33">
            <v>150</v>
          </cell>
          <cell r="J33">
            <v>373</v>
          </cell>
          <cell r="K33">
            <v>359</v>
          </cell>
        </row>
        <row r="34">
          <cell r="A34" t="str">
            <v>이안면</v>
          </cell>
          <cell r="B34">
            <v>1498</v>
          </cell>
          <cell r="C34">
            <v>570</v>
          </cell>
          <cell r="D34">
            <v>146</v>
          </cell>
          <cell r="E34">
            <v>36</v>
          </cell>
          <cell r="F34">
            <v>103</v>
          </cell>
          <cell r="G34">
            <v>7</v>
          </cell>
          <cell r="H34">
            <v>34</v>
          </cell>
          <cell r="I34">
            <v>41</v>
          </cell>
          <cell r="J34">
            <v>250</v>
          </cell>
          <cell r="K34">
            <v>220</v>
          </cell>
        </row>
        <row r="35">
          <cell r="A35" t="str">
            <v>화남면</v>
          </cell>
          <cell r="B35">
            <v>646</v>
          </cell>
          <cell r="C35">
            <v>194</v>
          </cell>
          <cell r="D35">
            <v>50</v>
          </cell>
          <cell r="E35">
            <v>10</v>
          </cell>
          <cell r="F35">
            <v>36</v>
          </cell>
          <cell r="G35">
            <v>4</v>
          </cell>
          <cell r="H35">
            <v>3</v>
          </cell>
          <cell r="I35">
            <v>33</v>
          </cell>
          <cell r="J35">
            <v>87</v>
          </cell>
          <cell r="K35">
            <v>79</v>
          </cell>
        </row>
        <row r="36">
          <cell r="A36" t="str">
            <v>남원동</v>
          </cell>
          <cell r="B36">
            <v>941</v>
          </cell>
          <cell r="C36">
            <v>309</v>
          </cell>
          <cell r="D36">
            <v>78</v>
          </cell>
          <cell r="E36">
            <v>27</v>
          </cell>
          <cell r="F36">
            <v>46</v>
          </cell>
          <cell r="G36">
            <v>5</v>
          </cell>
          <cell r="H36">
            <v>22</v>
          </cell>
          <cell r="I36">
            <v>59</v>
          </cell>
          <cell r="J36">
            <v>109</v>
          </cell>
          <cell r="K36">
            <v>96</v>
          </cell>
        </row>
        <row r="37">
          <cell r="A37" t="str">
            <v>북문동</v>
          </cell>
          <cell r="B37">
            <v>1032</v>
          </cell>
          <cell r="C37">
            <v>344</v>
          </cell>
          <cell r="D37">
            <v>96</v>
          </cell>
          <cell r="E37">
            <v>30</v>
          </cell>
          <cell r="F37">
            <v>60</v>
          </cell>
          <cell r="G37">
            <v>6</v>
          </cell>
          <cell r="H37">
            <v>17</v>
          </cell>
          <cell r="I37">
            <v>108</v>
          </cell>
          <cell r="J37">
            <v>172</v>
          </cell>
          <cell r="K37">
            <v>129</v>
          </cell>
        </row>
        <row r="38">
          <cell r="A38" t="str">
            <v>계림동</v>
          </cell>
          <cell r="B38">
            <v>843</v>
          </cell>
          <cell r="C38">
            <v>290</v>
          </cell>
          <cell r="D38">
            <v>102</v>
          </cell>
          <cell r="E38">
            <v>33</v>
          </cell>
          <cell r="F38">
            <v>58</v>
          </cell>
          <cell r="G38">
            <v>11</v>
          </cell>
          <cell r="H38">
            <v>21</v>
          </cell>
          <cell r="I38">
            <v>31</v>
          </cell>
          <cell r="J38">
            <v>122</v>
          </cell>
          <cell r="K38">
            <v>83</v>
          </cell>
        </row>
        <row r="39">
          <cell r="A39" t="str">
            <v>동문동</v>
          </cell>
          <cell r="B39">
            <v>1138</v>
          </cell>
          <cell r="C39">
            <v>322</v>
          </cell>
          <cell r="D39">
            <v>100</v>
          </cell>
          <cell r="E39">
            <v>42</v>
          </cell>
          <cell r="F39">
            <v>54</v>
          </cell>
          <cell r="G39">
            <v>4</v>
          </cell>
          <cell r="H39">
            <v>38</v>
          </cell>
          <cell r="I39">
            <v>0</v>
          </cell>
          <cell r="J39">
            <v>151</v>
          </cell>
          <cell r="K39">
            <v>119</v>
          </cell>
        </row>
        <row r="40">
          <cell r="A40" t="str">
            <v>동성동</v>
          </cell>
          <cell r="B40">
            <v>798</v>
          </cell>
          <cell r="C40">
            <v>236</v>
          </cell>
          <cell r="D40">
            <v>59</v>
          </cell>
          <cell r="E40">
            <v>40</v>
          </cell>
          <cell r="F40">
            <v>19</v>
          </cell>
          <cell r="G40">
            <v>0</v>
          </cell>
          <cell r="H40">
            <v>11</v>
          </cell>
          <cell r="I40">
            <v>14</v>
          </cell>
          <cell r="J40">
            <v>79</v>
          </cell>
          <cell r="K40">
            <v>74</v>
          </cell>
        </row>
        <row r="41">
          <cell r="A41" t="str">
            <v>신흥동</v>
          </cell>
          <cell r="B41">
            <v>1771</v>
          </cell>
          <cell r="C41">
            <v>516</v>
          </cell>
          <cell r="D41">
            <v>123</v>
          </cell>
          <cell r="E41">
            <v>31</v>
          </cell>
          <cell r="F41">
            <v>71</v>
          </cell>
          <cell r="G41">
            <v>21</v>
          </cell>
          <cell r="H41">
            <v>50</v>
          </cell>
          <cell r="I41">
            <v>140</v>
          </cell>
          <cell r="J41">
            <v>183</v>
          </cell>
          <cell r="K41">
            <v>160</v>
          </cell>
        </row>
        <row r="42">
          <cell r="A42" t="str">
            <v>자료 : 친환경농업정책팀</v>
          </cell>
        </row>
        <row r="43">
          <cell r="A43" t="str">
            <v>주 : 2004년 자료부터 서식 변경</v>
          </cell>
        </row>
      </sheetData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http://kosis.kr/statHtml/statHtml.do?orgId=101&amp;tblId=DT_1OH0511&amp;conn_path=I2" TargetMode="External"/><Relationship Id="rId2" Type="http://schemas.openxmlformats.org/officeDocument/2006/relationships/hyperlink" Target="http://kosis.kr/statHtml/statHtml.do?orgId=101&amp;tblId=DT_1OH0501&amp;conn_path=I2" TargetMode="External"/><Relationship Id="rId1" Type="http://schemas.openxmlformats.org/officeDocument/2006/relationships/hyperlink" Target="http://kosis.kr/statHtml/statHtml.do?orgId=101&amp;tblId=DT_1OH0503&amp;conn_path=I2" TargetMode="External"/><Relationship Id="rId6" Type="http://schemas.openxmlformats.org/officeDocument/2006/relationships/comments" Target="../comments1.xml"/><Relationship Id="rId5" Type="http://schemas.openxmlformats.org/officeDocument/2006/relationships/vmlDrawing" Target="../drawings/vmlDrawing1.vml"/><Relationship Id="rId4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3.bin"/><Relationship Id="rId4" Type="http://schemas.openxmlformats.org/officeDocument/2006/relationships/comments" Target="../comments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39"/>
  <sheetViews>
    <sheetView tabSelected="1" view="pageBreakPreview" zoomScaleNormal="100" workbookViewId="0">
      <pane ySplit="20" topLeftCell="A21" activePane="bottomLeft" state="frozen"/>
      <selection activeCell="A3" sqref="A3"/>
      <selection pane="bottomLeft" activeCell="Q13" sqref="Q13"/>
    </sheetView>
  </sheetViews>
  <sheetFormatPr defaultColWidth="8" defaultRowHeight="14.25"/>
  <cols>
    <col min="1" max="7" width="8" style="50" customWidth="1"/>
    <col min="8" max="9" width="8" style="51" customWidth="1"/>
    <col min="10" max="16" width="8" style="50" customWidth="1"/>
    <col min="17" max="16384" width="8" style="51"/>
  </cols>
  <sheetData>
    <row r="1" spans="1:16" s="48" customFormat="1" ht="23.25" customHeight="1">
      <c r="A1" s="47"/>
      <c r="B1" s="47"/>
      <c r="C1" s="47"/>
      <c r="D1" s="47"/>
      <c r="E1" s="47"/>
      <c r="F1" s="47"/>
      <c r="G1" s="47"/>
      <c r="I1" s="49"/>
      <c r="J1" s="47"/>
      <c r="K1" s="47"/>
      <c r="L1" s="47"/>
      <c r="M1" s="47"/>
      <c r="N1" s="47"/>
      <c r="O1" s="47"/>
      <c r="P1" s="47"/>
    </row>
    <row r="2" spans="1:16" s="48" customFormat="1" ht="23.25" customHeight="1">
      <c r="A2" s="47"/>
      <c r="B2" s="47"/>
      <c r="C2" s="47"/>
      <c r="D2" s="47"/>
      <c r="E2" s="47"/>
      <c r="F2" s="47"/>
      <c r="G2" s="47"/>
      <c r="J2" s="47"/>
      <c r="K2" s="47"/>
      <c r="L2" s="47"/>
      <c r="M2" s="47"/>
      <c r="N2" s="47"/>
      <c r="O2" s="47"/>
      <c r="P2" s="47"/>
    </row>
    <row r="3" spans="1:16" s="48" customFormat="1" ht="23.25" customHeight="1">
      <c r="A3" s="47"/>
      <c r="B3" s="47"/>
      <c r="C3" s="47"/>
      <c r="D3" s="47"/>
      <c r="E3" s="47"/>
      <c r="F3" s="47"/>
      <c r="G3" s="47"/>
      <c r="J3" s="47"/>
      <c r="K3" s="47"/>
      <c r="L3" s="47"/>
      <c r="M3" s="47"/>
      <c r="N3" s="47"/>
      <c r="O3" s="47"/>
      <c r="P3" s="47"/>
    </row>
    <row r="4" spans="1:16" s="48" customFormat="1" ht="23.25" customHeight="1">
      <c r="A4" s="47"/>
      <c r="B4" s="47"/>
      <c r="C4" s="47"/>
      <c r="D4" s="47"/>
      <c r="E4" s="47"/>
      <c r="F4" s="47"/>
      <c r="G4" s="47"/>
      <c r="J4" s="47"/>
      <c r="K4" s="47"/>
      <c r="L4" s="47"/>
      <c r="M4" s="47"/>
      <c r="N4" s="47"/>
      <c r="O4" s="47"/>
      <c r="P4" s="47"/>
    </row>
    <row r="5" spans="1:16" s="48" customFormat="1" ht="23.25" customHeight="1">
      <c r="A5" s="47"/>
      <c r="B5" s="47"/>
      <c r="C5" s="47"/>
      <c r="D5" s="47"/>
      <c r="E5" s="47"/>
      <c r="F5" s="47"/>
      <c r="G5" s="47"/>
      <c r="J5" s="47"/>
      <c r="K5" s="47"/>
      <c r="L5" s="47"/>
      <c r="M5" s="47"/>
      <c r="N5" s="47"/>
      <c r="O5" s="47"/>
      <c r="P5" s="47"/>
    </row>
    <row r="6" spans="1:16" s="48" customFormat="1" ht="23.25" customHeight="1">
      <c r="A6" s="47"/>
      <c r="B6" s="47"/>
      <c r="C6" s="47"/>
      <c r="D6" s="47"/>
      <c r="E6" s="47"/>
      <c r="F6" s="47"/>
      <c r="G6" s="47"/>
      <c r="J6" s="47"/>
      <c r="K6" s="47"/>
      <c r="L6" s="47"/>
      <c r="M6" s="47"/>
      <c r="N6" s="47"/>
      <c r="O6" s="47"/>
      <c r="P6" s="47"/>
    </row>
    <row r="7" spans="1:16" s="48" customFormat="1" ht="23.25" customHeight="1">
      <c r="A7" s="47"/>
      <c r="B7" s="47"/>
      <c r="C7" s="47"/>
      <c r="D7" s="47"/>
      <c r="E7" s="47"/>
      <c r="F7" s="47"/>
      <c r="G7" s="47"/>
      <c r="J7" s="47"/>
      <c r="K7" s="47"/>
      <c r="L7" s="47"/>
      <c r="M7" s="47"/>
      <c r="N7" s="47"/>
      <c r="O7" s="47"/>
      <c r="P7" s="47"/>
    </row>
    <row r="8" spans="1:16" s="48" customFormat="1" ht="23.25" customHeight="1">
      <c r="A8" s="47"/>
      <c r="B8" s="47"/>
      <c r="C8" s="47"/>
      <c r="D8" s="47"/>
      <c r="E8" s="47"/>
      <c r="F8" s="47"/>
      <c r="G8" s="47"/>
      <c r="J8" s="47"/>
      <c r="K8" s="47"/>
      <c r="L8" s="47"/>
      <c r="M8" s="47"/>
      <c r="N8" s="47"/>
      <c r="O8" s="47"/>
      <c r="P8" s="47"/>
    </row>
    <row r="9" spans="1:16" s="48" customFormat="1" ht="23.25" customHeight="1">
      <c r="A9" s="47"/>
      <c r="B9" s="47"/>
      <c r="C9" s="47"/>
      <c r="D9" s="47"/>
      <c r="E9" s="47"/>
      <c r="F9" s="47"/>
      <c r="G9" s="47"/>
      <c r="J9" s="47"/>
      <c r="K9" s="47"/>
      <c r="L9" s="47"/>
      <c r="M9" s="47"/>
      <c r="N9" s="47"/>
      <c r="O9" s="47"/>
      <c r="P9" s="47"/>
    </row>
    <row r="10" spans="1:16" s="48" customFormat="1" ht="23.25" customHeight="1">
      <c r="A10" s="47"/>
      <c r="B10" s="47"/>
      <c r="C10" s="47"/>
      <c r="D10" s="47"/>
      <c r="E10" s="47"/>
      <c r="F10" s="47"/>
      <c r="G10" s="47"/>
      <c r="J10" s="47"/>
      <c r="K10" s="47"/>
      <c r="L10" s="47"/>
      <c r="M10" s="47"/>
      <c r="N10" s="47"/>
      <c r="O10" s="47"/>
      <c r="P10" s="47"/>
    </row>
    <row r="11" spans="1:16" s="48" customFormat="1" ht="23.25" customHeight="1">
      <c r="A11" s="47"/>
      <c r="B11" s="47"/>
      <c r="C11" s="47"/>
      <c r="D11" s="47"/>
      <c r="E11" s="47"/>
      <c r="F11" s="47"/>
      <c r="G11" s="47"/>
      <c r="J11" s="47"/>
      <c r="K11" s="47"/>
      <c r="L11" s="47"/>
      <c r="M11" s="47"/>
      <c r="N11" s="47"/>
      <c r="O11" s="47"/>
      <c r="P11" s="47"/>
    </row>
    <row r="12" spans="1:16" s="48" customFormat="1" ht="23.25" customHeight="1">
      <c r="A12" s="47"/>
      <c r="B12" s="47"/>
      <c r="C12" s="47"/>
      <c r="D12" s="47"/>
      <c r="E12" s="47"/>
      <c r="F12" s="47"/>
      <c r="G12" s="47"/>
      <c r="J12" s="47"/>
      <c r="K12" s="47"/>
      <c r="L12" s="47"/>
      <c r="M12" s="47"/>
      <c r="N12" s="47"/>
      <c r="O12" s="47"/>
      <c r="P12" s="47"/>
    </row>
    <row r="13" spans="1:16" s="48" customFormat="1" ht="23.25" customHeight="1">
      <c r="A13" s="47"/>
      <c r="B13" s="47"/>
      <c r="C13" s="47"/>
      <c r="D13" s="47"/>
      <c r="E13" s="47"/>
      <c r="F13" s="47"/>
      <c r="G13" s="47"/>
      <c r="J13" s="47"/>
      <c r="K13" s="47"/>
      <c r="L13" s="47"/>
      <c r="M13" s="47"/>
      <c r="N13" s="47"/>
      <c r="O13" s="47"/>
      <c r="P13" s="47"/>
    </row>
    <row r="14" spans="1:16" s="48" customFormat="1" ht="23.25" customHeight="1">
      <c r="A14" s="47"/>
      <c r="B14" s="47"/>
      <c r="C14" s="47"/>
      <c r="D14" s="47"/>
      <c r="E14" s="47"/>
      <c r="F14" s="47"/>
      <c r="G14" s="47"/>
      <c r="J14" s="47"/>
      <c r="K14" s="47"/>
      <c r="L14" s="47"/>
      <c r="M14" s="47"/>
      <c r="N14" s="47"/>
      <c r="O14" s="47"/>
      <c r="P14" s="47"/>
    </row>
    <row r="15" spans="1:16" s="48" customFormat="1" ht="23.25" customHeight="1">
      <c r="A15" s="47"/>
      <c r="B15" s="47"/>
      <c r="C15" s="47"/>
      <c r="D15" s="47"/>
      <c r="E15" s="47"/>
      <c r="F15" s="47"/>
      <c r="G15" s="47"/>
      <c r="J15" s="47"/>
      <c r="K15" s="47"/>
      <c r="L15" s="47"/>
      <c r="M15" s="47"/>
      <c r="N15" s="47"/>
      <c r="O15" s="47"/>
      <c r="P15" s="47"/>
    </row>
    <row r="16" spans="1:16" s="48" customFormat="1" ht="23.25" customHeight="1">
      <c r="A16" s="47"/>
      <c r="B16" s="47"/>
      <c r="C16" s="47"/>
      <c r="D16" s="47"/>
      <c r="E16" s="47"/>
      <c r="F16" s="47"/>
      <c r="G16" s="47"/>
      <c r="J16" s="47"/>
      <c r="K16" s="47"/>
      <c r="L16" s="47"/>
      <c r="M16" s="47"/>
      <c r="N16" s="47"/>
      <c r="O16" s="47"/>
      <c r="P16" s="47"/>
    </row>
    <row r="17" spans="1:16" s="48" customFormat="1" ht="23.25" customHeight="1">
      <c r="A17" s="47"/>
      <c r="B17" s="47"/>
      <c r="C17" s="47"/>
      <c r="D17" s="47"/>
      <c r="E17" s="47"/>
      <c r="F17" s="47"/>
      <c r="G17" s="47"/>
      <c r="J17" s="47"/>
      <c r="K17" s="47"/>
      <c r="L17" s="47"/>
      <c r="M17" s="47"/>
      <c r="N17" s="47"/>
      <c r="O17" s="47"/>
      <c r="P17" s="47"/>
    </row>
    <row r="18" spans="1:16" s="48" customFormat="1" ht="23.25" customHeight="1">
      <c r="A18" s="47"/>
      <c r="B18" s="47"/>
      <c r="C18" s="47"/>
      <c r="D18" s="47"/>
      <c r="E18" s="47"/>
      <c r="F18" s="47"/>
      <c r="G18" s="47"/>
      <c r="J18" s="47"/>
      <c r="K18" s="47"/>
      <c r="L18" s="47"/>
      <c r="M18" s="47"/>
      <c r="N18" s="47"/>
      <c r="O18" s="47"/>
      <c r="P18" s="47"/>
    </row>
    <row r="19" spans="1:16" s="48" customFormat="1" ht="23.25" customHeight="1">
      <c r="A19" s="47"/>
      <c r="B19" s="47"/>
      <c r="C19" s="47"/>
      <c r="D19" s="47"/>
      <c r="E19" s="47"/>
      <c r="F19" s="47"/>
      <c r="G19" s="47"/>
      <c r="J19" s="47"/>
      <c r="K19" s="47"/>
      <c r="L19" s="47"/>
      <c r="M19" s="47"/>
      <c r="N19" s="47"/>
      <c r="O19" s="47"/>
      <c r="P19" s="47"/>
    </row>
    <row r="20" spans="1:16" s="48" customFormat="1" ht="23.25" customHeight="1">
      <c r="A20" s="47"/>
      <c r="B20" s="47"/>
      <c r="C20" s="47"/>
      <c r="D20" s="47"/>
      <c r="E20" s="47"/>
      <c r="F20" s="47"/>
      <c r="G20" s="47"/>
      <c r="J20" s="47"/>
      <c r="K20" s="47"/>
      <c r="L20" s="47"/>
      <c r="M20" s="47"/>
      <c r="N20" s="47"/>
      <c r="O20" s="47"/>
      <c r="P20" s="47"/>
    </row>
    <row r="21" spans="1:16" s="48" customFormat="1" ht="12">
      <c r="A21" s="47"/>
      <c r="B21" s="47"/>
      <c r="C21" s="47"/>
      <c r="D21" s="47"/>
      <c r="E21" s="47"/>
      <c r="F21" s="47"/>
      <c r="G21" s="47"/>
      <c r="J21" s="47"/>
      <c r="K21" s="47"/>
      <c r="L21" s="47"/>
      <c r="M21" s="47"/>
      <c r="N21" s="47"/>
      <c r="O21" s="47"/>
      <c r="P21" s="47"/>
    </row>
    <row r="22" spans="1:16" s="48" customFormat="1" ht="12">
      <c r="A22" s="47"/>
      <c r="B22" s="47"/>
      <c r="C22" s="47"/>
      <c r="D22" s="47"/>
      <c r="E22" s="47"/>
      <c r="F22" s="47"/>
      <c r="G22" s="47"/>
      <c r="J22" s="47"/>
      <c r="K22" s="47"/>
      <c r="L22" s="47"/>
      <c r="M22" s="47"/>
      <c r="N22" s="47"/>
      <c r="O22" s="47"/>
      <c r="P22" s="47"/>
    </row>
    <row r="23" spans="1:16" s="48" customFormat="1" ht="12">
      <c r="A23" s="47"/>
      <c r="B23" s="47"/>
      <c r="C23" s="47"/>
      <c r="D23" s="47"/>
      <c r="E23" s="47"/>
      <c r="F23" s="47"/>
      <c r="G23" s="47"/>
      <c r="J23" s="47"/>
      <c r="K23" s="47"/>
      <c r="L23" s="47"/>
      <c r="M23" s="47"/>
      <c r="N23" s="47"/>
      <c r="O23" s="47"/>
      <c r="P23" s="47"/>
    </row>
    <row r="24" spans="1:16" s="48" customFormat="1" ht="12">
      <c r="A24" s="47"/>
      <c r="B24" s="47"/>
      <c r="C24" s="47"/>
      <c r="D24" s="47"/>
      <c r="E24" s="47"/>
      <c r="F24" s="47"/>
      <c r="G24" s="47"/>
      <c r="J24" s="47"/>
      <c r="K24" s="47"/>
      <c r="L24" s="47"/>
      <c r="M24" s="47"/>
      <c r="N24" s="47"/>
      <c r="O24" s="47"/>
      <c r="P24" s="47"/>
    </row>
    <row r="25" spans="1:16" s="48" customFormat="1" ht="12">
      <c r="A25" s="47"/>
      <c r="B25" s="47"/>
      <c r="C25" s="47"/>
      <c r="D25" s="47"/>
      <c r="E25" s="47"/>
      <c r="F25" s="47"/>
      <c r="G25" s="47"/>
      <c r="J25" s="47"/>
      <c r="K25" s="47"/>
      <c r="L25" s="47"/>
      <c r="M25" s="47"/>
      <c r="N25" s="47"/>
      <c r="O25" s="47"/>
      <c r="P25" s="47"/>
    </row>
    <row r="26" spans="1:16" s="48" customFormat="1" ht="12">
      <c r="A26" s="47"/>
      <c r="B26" s="47"/>
      <c r="C26" s="47"/>
      <c r="D26" s="47"/>
      <c r="E26" s="47"/>
      <c r="F26" s="47"/>
      <c r="G26" s="47"/>
      <c r="J26" s="47"/>
      <c r="K26" s="47"/>
      <c r="L26" s="47"/>
      <c r="M26" s="47"/>
      <c r="N26" s="47"/>
      <c r="O26" s="47"/>
      <c r="P26" s="47"/>
    </row>
    <row r="27" spans="1:16" s="48" customFormat="1" ht="12">
      <c r="A27" s="47"/>
      <c r="B27" s="47"/>
      <c r="C27" s="47"/>
      <c r="D27" s="47"/>
      <c r="E27" s="47"/>
      <c r="F27" s="47"/>
      <c r="G27" s="47"/>
      <c r="J27" s="47"/>
      <c r="K27" s="47"/>
      <c r="L27" s="47"/>
      <c r="M27" s="47"/>
      <c r="N27" s="47"/>
      <c r="O27" s="47"/>
      <c r="P27" s="47"/>
    </row>
    <row r="28" spans="1:16" s="48" customFormat="1" ht="12">
      <c r="A28" s="47"/>
      <c r="B28" s="47"/>
      <c r="C28" s="47"/>
      <c r="D28" s="47"/>
      <c r="E28" s="47"/>
      <c r="F28" s="47"/>
      <c r="G28" s="47"/>
      <c r="J28" s="47"/>
      <c r="K28" s="47"/>
      <c r="L28" s="47"/>
      <c r="M28" s="47"/>
      <c r="N28" s="47"/>
      <c r="O28" s="47"/>
      <c r="P28" s="47"/>
    </row>
    <row r="29" spans="1:16" s="48" customFormat="1" ht="12">
      <c r="A29" s="47"/>
      <c r="B29" s="47"/>
      <c r="C29" s="47"/>
      <c r="D29" s="47"/>
      <c r="E29" s="47"/>
      <c r="F29" s="47"/>
      <c r="G29" s="47"/>
      <c r="J29" s="47"/>
      <c r="K29" s="47"/>
      <c r="L29" s="47"/>
      <c r="M29" s="47"/>
      <c r="N29" s="47"/>
      <c r="O29" s="47"/>
      <c r="P29" s="47"/>
    </row>
    <row r="30" spans="1:16" s="48" customFormat="1" ht="12">
      <c r="A30" s="47"/>
      <c r="B30" s="47"/>
      <c r="C30" s="47"/>
      <c r="D30" s="47"/>
      <c r="E30" s="47"/>
      <c r="F30" s="47"/>
      <c r="G30" s="47"/>
      <c r="J30" s="47"/>
      <c r="K30" s="47"/>
      <c r="L30" s="47"/>
      <c r="M30" s="47"/>
      <c r="N30" s="47"/>
      <c r="O30" s="47"/>
      <c r="P30" s="47"/>
    </row>
    <row r="31" spans="1:16" s="48" customFormat="1" ht="12">
      <c r="A31" s="47"/>
      <c r="B31" s="47"/>
      <c r="C31" s="47"/>
      <c r="D31" s="47"/>
      <c r="E31" s="47"/>
      <c r="F31" s="47"/>
      <c r="G31" s="47"/>
      <c r="J31" s="47"/>
      <c r="K31" s="47"/>
      <c r="L31" s="47"/>
      <c r="M31" s="47"/>
      <c r="N31" s="47"/>
      <c r="O31" s="47"/>
      <c r="P31" s="47"/>
    </row>
    <row r="32" spans="1:16" s="48" customFormat="1" ht="12">
      <c r="A32" s="47"/>
      <c r="B32" s="47"/>
      <c r="C32" s="47"/>
      <c r="D32" s="47"/>
      <c r="E32" s="47"/>
      <c r="F32" s="47"/>
      <c r="G32" s="47"/>
      <c r="J32" s="47"/>
      <c r="K32" s="47"/>
      <c r="L32" s="47"/>
      <c r="M32" s="47"/>
      <c r="N32" s="47"/>
      <c r="O32" s="47"/>
      <c r="P32" s="47"/>
    </row>
    <row r="33" spans="1:16" s="48" customFormat="1" ht="12">
      <c r="A33" s="47"/>
      <c r="B33" s="47"/>
      <c r="C33" s="47"/>
      <c r="D33" s="47"/>
      <c r="E33" s="47"/>
      <c r="F33" s="47"/>
      <c r="G33" s="47"/>
      <c r="J33" s="47"/>
      <c r="K33" s="47"/>
      <c r="L33" s="47"/>
      <c r="M33" s="47"/>
      <c r="N33" s="47"/>
      <c r="O33" s="47"/>
      <c r="P33" s="47"/>
    </row>
    <row r="34" spans="1:16" s="48" customFormat="1" ht="12">
      <c r="A34" s="47"/>
      <c r="B34" s="47"/>
      <c r="C34" s="47"/>
      <c r="D34" s="47"/>
      <c r="E34" s="47"/>
      <c r="F34" s="47"/>
      <c r="G34" s="47"/>
      <c r="J34" s="47"/>
      <c r="K34" s="47"/>
      <c r="L34" s="47"/>
      <c r="M34" s="47"/>
      <c r="N34" s="47"/>
      <c r="O34" s="47"/>
      <c r="P34" s="47"/>
    </row>
    <row r="35" spans="1:16">
      <c r="J35" s="47"/>
    </row>
    <row r="36" spans="1:16">
      <c r="J36" s="47"/>
    </row>
    <row r="38" spans="1:16">
      <c r="J38" s="51"/>
    </row>
    <row r="39" spans="1:16">
      <c r="J39" s="51"/>
    </row>
  </sheetData>
  <phoneticPr fontId="9" type="noConversion"/>
  <printOptions gridLinesSet="0"/>
  <pageMargins left="0.70866141732283472" right="0.70866141732283472" top="1.9685039370078741" bottom="0.78740157480314965" header="0" footer="0.39370078740157483"/>
  <pageSetup paperSize="9" pageOrder="overThenDown" orientation="portrait" horizontalDpi="4294967292" verticalDpi="300" r:id="rId1"/>
  <headerFooter alignWithMargins="0">
    <oddHeader xml:space="preserve">&amp;R                                                             </oddHeader>
  </headerFooter>
  <rowBreaks count="1" manualBreakCount="1">
    <brk id="20" max="8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4"/>
  <dimension ref="A1:I20"/>
  <sheetViews>
    <sheetView showGridLines="0" view="pageBreakPreview" zoomScaleNormal="100" zoomScaleSheetLayoutView="100" workbookViewId="0">
      <selection activeCell="M14" sqref="M14"/>
    </sheetView>
  </sheetViews>
  <sheetFormatPr defaultRowHeight="50.1" customHeight="1"/>
  <cols>
    <col min="1" max="1" width="7.77734375" style="111" customWidth="1"/>
    <col min="2" max="2" width="10.109375" style="3" customWidth="1"/>
    <col min="3" max="3" width="8" style="3" customWidth="1"/>
    <col min="4" max="5" width="8.44140625" style="3" customWidth="1"/>
    <col min="6" max="6" width="7.6640625" style="3" customWidth="1"/>
    <col min="7" max="7" width="6.77734375" style="3" customWidth="1"/>
    <col min="8" max="8" width="8" style="3" customWidth="1"/>
    <col min="9" max="9" width="9.33203125" style="3" customWidth="1"/>
    <col min="10" max="16384" width="8.88671875" style="3"/>
  </cols>
  <sheetData>
    <row r="1" spans="1:9" s="110" customFormat="1" ht="15" customHeight="1">
      <c r="A1" s="110" t="s">
        <v>87</v>
      </c>
      <c r="I1" s="212" t="s">
        <v>147</v>
      </c>
    </row>
    <row r="2" spans="1:9" s="110" customFormat="1" ht="15" customHeight="1">
      <c r="I2" s="212"/>
    </row>
    <row r="3" spans="1:9" s="211" customFormat="1" ht="24.95" customHeight="1">
      <c r="A3" s="585" t="s">
        <v>100</v>
      </c>
      <c r="B3" s="585"/>
      <c r="C3" s="585"/>
      <c r="D3" s="585"/>
      <c r="E3" s="585"/>
      <c r="F3" s="585"/>
      <c r="G3" s="585"/>
      <c r="H3" s="585"/>
      <c r="I3" s="585"/>
    </row>
    <row r="4" spans="1:9" s="211" customFormat="1" ht="24.95" customHeight="1">
      <c r="A4" s="585" t="s">
        <v>280</v>
      </c>
      <c r="B4" s="585"/>
      <c r="C4" s="585"/>
      <c r="D4" s="585"/>
      <c r="E4" s="585"/>
      <c r="F4" s="585"/>
      <c r="G4" s="585"/>
      <c r="H4" s="585"/>
      <c r="I4" s="585"/>
    </row>
    <row r="5" spans="1:9" s="111" customFormat="1" ht="15" customHeight="1" thickBot="1">
      <c r="A5" s="112" t="s">
        <v>103</v>
      </c>
      <c r="B5" s="112"/>
      <c r="C5" s="112"/>
      <c r="D5" s="113"/>
      <c r="E5" s="113"/>
      <c r="F5" s="112"/>
      <c r="G5" s="112"/>
      <c r="H5" s="112"/>
      <c r="I5" s="113" t="s">
        <v>279</v>
      </c>
    </row>
    <row r="6" spans="1:9" s="111" customFormat="1" ht="16.5" customHeight="1">
      <c r="A6" s="591" t="s">
        <v>278</v>
      </c>
      <c r="B6" s="594" t="s">
        <v>281</v>
      </c>
      <c r="C6" s="597" t="s">
        <v>457</v>
      </c>
      <c r="D6" s="598"/>
      <c r="E6" s="598"/>
      <c r="F6" s="598"/>
      <c r="G6" s="598"/>
      <c r="H6" s="598"/>
      <c r="I6" s="602" t="s">
        <v>101</v>
      </c>
    </row>
    <row r="7" spans="1:9" s="111" customFormat="1" ht="16.5" customHeight="1">
      <c r="A7" s="592"/>
      <c r="B7" s="595"/>
      <c r="C7" s="605" t="s">
        <v>102</v>
      </c>
      <c r="D7" s="587" t="s">
        <v>282</v>
      </c>
      <c r="E7" s="587" t="s">
        <v>99</v>
      </c>
      <c r="F7" s="587" t="s">
        <v>283</v>
      </c>
      <c r="G7" s="589" t="s">
        <v>284</v>
      </c>
      <c r="H7" s="599" t="s">
        <v>285</v>
      </c>
      <c r="I7" s="603"/>
    </row>
    <row r="8" spans="1:9" s="111" customFormat="1" ht="16.5" customHeight="1">
      <c r="A8" s="592"/>
      <c r="B8" s="595"/>
      <c r="C8" s="587"/>
      <c r="D8" s="587"/>
      <c r="E8" s="587"/>
      <c r="F8" s="587"/>
      <c r="G8" s="589"/>
      <c r="H8" s="600"/>
      <c r="I8" s="603"/>
    </row>
    <row r="9" spans="1:9" s="111" customFormat="1" ht="16.5" customHeight="1">
      <c r="A9" s="592"/>
      <c r="B9" s="595"/>
      <c r="C9" s="587"/>
      <c r="D9" s="587"/>
      <c r="E9" s="587"/>
      <c r="F9" s="587"/>
      <c r="G9" s="589"/>
      <c r="H9" s="600"/>
      <c r="I9" s="603"/>
    </row>
    <row r="10" spans="1:9" s="111" customFormat="1" ht="16.5" customHeight="1">
      <c r="A10" s="593"/>
      <c r="B10" s="596"/>
      <c r="C10" s="588"/>
      <c r="D10" s="588"/>
      <c r="E10" s="588"/>
      <c r="F10" s="588"/>
      <c r="G10" s="590"/>
      <c r="H10" s="601"/>
      <c r="I10" s="604"/>
    </row>
    <row r="11" spans="1:9" s="1" customFormat="1" ht="50.1" customHeight="1">
      <c r="A11" s="521">
        <v>2020</v>
      </c>
      <c r="B11" s="61">
        <v>13511</v>
      </c>
      <c r="C11" s="62">
        <v>15779</v>
      </c>
      <c r="D11" s="61">
        <v>11228</v>
      </c>
      <c r="E11" s="61">
        <v>3847</v>
      </c>
      <c r="F11" s="61">
        <v>203</v>
      </c>
      <c r="G11" s="61">
        <v>501</v>
      </c>
      <c r="H11" s="61"/>
      <c r="I11" s="63">
        <v>116.78632225593961</v>
      </c>
    </row>
    <row r="12" spans="1:9" s="1" customFormat="1" ht="50.1" customHeight="1">
      <c r="A12" s="521">
        <v>2021</v>
      </c>
      <c r="B12" s="321">
        <v>13576</v>
      </c>
      <c r="C12" s="322">
        <f>SUM(D12,E12:H12)</f>
        <v>16204</v>
      </c>
      <c r="D12" s="321">
        <v>11396</v>
      </c>
      <c r="E12" s="321">
        <v>3876</v>
      </c>
      <c r="F12" s="321">
        <v>203</v>
      </c>
      <c r="G12" s="321">
        <v>501</v>
      </c>
      <c r="H12" s="321">
        <v>228</v>
      </c>
      <c r="I12" s="63">
        <f>C12/B12*100</f>
        <v>119.35769004124926</v>
      </c>
    </row>
    <row r="13" spans="1:9" s="342" customFormat="1" ht="50.1" customHeight="1">
      <c r="A13" s="512">
        <v>2022</v>
      </c>
      <c r="B13" s="321">
        <v>13917</v>
      </c>
      <c r="C13" s="322">
        <f>SUM(D13:H13)</f>
        <v>16204</v>
      </c>
      <c r="D13" s="321">
        <v>11396</v>
      </c>
      <c r="E13" s="321">
        <v>3876</v>
      </c>
      <c r="F13" s="321">
        <v>203</v>
      </c>
      <c r="G13" s="321">
        <v>501</v>
      </c>
      <c r="H13" s="321">
        <v>228</v>
      </c>
      <c r="I13" s="343">
        <f>C13/B13*100</f>
        <v>116.43313932600417</v>
      </c>
    </row>
    <row r="14" spans="1:9" s="342" customFormat="1" ht="50.1" customHeight="1">
      <c r="A14" s="512">
        <v>2023</v>
      </c>
      <c r="B14" s="321">
        <v>13781</v>
      </c>
      <c r="C14" s="322">
        <f>SUM(D14:H14)</f>
        <v>16231</v>
      </c>
      <c r="D14" s="321">
        <v>11336</v>
      </c>
      <c r="E14" s="321">
        <v>3905</v>
      </c>
      <c r="F14" s="321">
        <v>213</v>
      </c>
      <c r="G14" s="321">
        <v>549</v>
      </c>
      <c r="H14" s="321">
        <v>228</v>
      </c>
      <c r="I14" s="343">
        <f>C14/B14*100</f>
        <v>117.77810028299834</v>
      </c>
    </row>
    <row r="15" spans="1:9" s="1" customFormat="1" ht="50.1" customHeight="1" thickBot="1">
      <c r="A15" s="477">
        <v>2024</v>
      </c>
      <c r="B15" s="160">
        <v>14069</v>
      </c>
      <c r="C15" s="64">
        <f>SUM(D15:H15)</f>
        <v>16839</v>
      </c>
      <c r="D15" s="160">
        <v>11313</v>
      </c>
      <c r="E15" s="160">
        <v>4536</v>
      </c>
      <c r="F15" s="160">
        <v>213</v>
      </c>
      <c r="G15" s="160">
        <v>549</v>
      </c>
      <c r="H15" s="160">
        <v>228</v>
      </c>
      <c r="I15" s="65">
        <f>C15/B15*100</f>
        <v>119.68867723363424</v>
      </c>
    </row>
    <row r="16" spans="1:9" s="111" customFormat="1" ht="15" customHeight="1">
      <c r="A16" s="115" t="s">
        <v>442</v>
      </c>
      <c r="G16" s="116"/>
      <c r="H16" s="116"/>
    </row>
    <row r="17" spans="1:9" s="111" customFormat="1" ht="15" customHeight="1">
      <c r="A17" s="134" t="s">
        <v>150</v>
      </c>
    </row>
    <row r="18" spans="1:9" s="111" customFormat="1" ht="15" customHeight="1">
      <c r="A18" s="134" t="s">
        <v>458</v>
      </c>
    </row>
    <row r="19" spans="1:9" s="135" customFormat="1" ht="15" customHeight="1">
      <c r="A19" s="586" t="s">
        <v>274</v>
      </c>
      <c r="B19" s="586"/>
      <c r="C19" s="586"/>
      <c r="D19" s="586"/>
      <c r="E19" s="586"/>
      <c r="F19" s="586"/>
      <c r="G19" s="586"/>
      <c r="H19" s="586"/>
      <c r="I19" s="586"/>
    </row>
    <row r="20" spans="1:9" s="111" customFormat="1" ht="15" customHeight="1">
      <c r="A20" s="586" t="s">
        <v>459</v>
      </c>
      <c r="B20" s="586"/>
      <c r="C20" s="586"/>
      <c r="D20" s="586"/>
      <c r="E20" s="586"/>
      <c r="F20" s="586"/>
      <c r="G20" s="586"/>
      <c r="H20" s="586"/>
      <c r="I20" s="586"/>
    </row>
  </sheetData>
  <mergeCells count="14">
    <mergeCell ref="A3:I3"/>
    <mergeCell ref="A4:I4"/>
    <mergeCell ref="A19:I19"/>
    <mergeCell ref="A20:I20"/>
    <mergeCell ref="D7:D10"/>
    <mergeCell ref="E7:E10"/>
    <mergeCell ref="F7:F10"/>
    <mergeCell ref="G7:G10"/>
    <mergeCell ref="A6:A10"/>
    <mergeCell ref="B6:B10"/>
    <mergeCell ref="C6:H6"/>
    <mergeCell ref="H7:H10"/>
    <mergeCell ref="I6:I10"/>
    <mergeCell ref="C7:C10"/>
  </mergeCells>
  <phoneticPr fontId="2" type="noConversion"/>
  <pageMargins left="0.63" right="0.63" top="0.98425196850393704" bottom="0.98425196850393704" header="0.51181102362204722" footer="0.51181102362204722"/>
  <pageSetup paperSize="9" scale="93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6"/>
  <dimension ref="A1:J15"/>
  <sheetViews>
    <sheetView showGridLines="0" view="pageBreakPreview" zoomScaleNormal="100" zoomScaleSheetLayoutView="100" workbookViewId="0">
      <selection activeCell="E16" sqref="E16"/>
    </sheetView>
  </sheetViews>
  <sheetFormatPr defaultRowHeight="50.1" customHeight="1"/>
  <cols>
    <col min="1" max="1" width="10.77734375" style="111" customWidth="1"/>
    <col min="2" max="9" width="10.77734375" style="3" customWidth="1"/>
    <col min="10" max="10" width="10.77734375" style="111" customWidth="1"/>
    <col min="11" max="16384" width="8.88671875" style="3"/>
  </cols>
  <sheetData>
    <row r="1" spans="1:10" s="110" customFormat="1" ht="15" customHeight="1">
      <c r="A1" s="215" t="s">
        <v>149</v>
      </c>
      <c r="B1" s="216"/>
      <c r="C1" s="219"/>
      <c r="D1" s="219"/>
      <c r="E1" s="219"/>
      <c r="F1" s="219"/>
      <c r="G1" s="220"/>
      <c r="H1" s="220"/>
      <c r="I1" s="220"/>
      <c r="J1" s="212" t="s">
        <v>147</v>
      </c>
    </row>
    <row r="2" spans="1:10" s="110" customFormat="1" ht="15" customHeight="1">
      <c r="A2" s="215"/>
      <c r="B2" s="216"/>
      <c r="C2" s="219"/>
      <c r="D2" s="219"/>
      <c r="E2" s="219"/>
      <c r="F2" s="219"/>
      <c r="G2" s="220"/>
      <c r="H2" s="220"/>
      <c r="I2" s="220"/>
      <c r="J2" s="212"/>
    </row>
    <row r="3" spans="1:10" s="211" customFormat="1" ht="24.95" customHeight="1">
      <c r="A3" s="606" t="s">
        <v>261</v>
      </c>
      <c r="B3" s="606"/>
      <c r="C3" s="606"/>
      <c r="D3" s="606"/>
      <c r="E3" s="606"/>
      <c r="F3" s="606"/>
      <c r="G3" s="606"/>
      <c r="H3" s="606"/>
      <c r="I3" s="606"/>
      <c r="J3" s="606"/>
    </row>
    <row r="4" spans="1:10" s="211" customFormat="1" ht="24.95" customHeight="1">
      <c r="A4" s="606" t="s">
        <v>420</v>
      </c>
      <c r="B4" s="606"/>
      <c r="C4" s="606"/>
      <c r="D4" s="606"/>
      <c r="E4" s="606"/>
      <c r="F4" s="606"/>
      <c r="G4" s="606"/>
      <c r="H4" s="606"/>
      <c r="I4" s="606"/>
      <c r="J4" s="606"/>
    </row>
    <row r="5" spans="1:10" s="111" customFormat="1" ht="15" customHeight="1" thickBot="1">
      <c r="A5" s="217" t="s">
        <v>293</v>
      </c>
      <c r="B5" s="222" t="s">
        <v>259</v>
      </c>
      <c r="C5" s="223" t="s">
        <v>260</v>
      </c>
      <c r="D5" s="222" t="s">
        <v>262</v>
      </c>
      <c r="E5" s="117"/>
      <c r="F5" s="117"/>
      <c r="G5" s="118"/>
      <c r="H5" s="118"/>
      <c r="I5" s="118"/>
      <c r="J5" s="218" t="s">
        <v>294</v>
      </c>
    </row>
    <row r="6" spans="1:10" s="111" customFormat="1" ht="40.15" customHeight="1">
      <c r="A6" s="618" t="s">
        <v>408</v>
      </c>
      <c r="B6" s="621" t="s">
        <v>286</v>
      </c>
      <c r="C6" s="609" t="s">
        <v>287</v>
      </c>
      <c r="D6" s="609" t="s">
        <v>288</v>
      </c>
      <c r="E6" s="609" t="s">
        <v>419</v>
      </c>
      <c r="F6" s="612" t="s">
        <v>289</v>
      </c>
      <c r="G6" s="609" t="s">
        <v>290</v>
      </c>
      <c r="H6" s="612" t="s">
        <v>291</v>
      </c>
      <c r="I6" s="612" t="s">
        <v>292</v>
      </c>
      <c r="J6" s="615" t="s">
        <v>263</v>
      </c>
    </row>
    <row r="7" spans="1:10" s="111" customFormat="1" ht="40.15" customHeight="1">
      <c r="A7" s="619"/>
      <c r="B7" s="622"/>
      <c r="C7" s="610"/>
      <c r="D7" s="610"/>
      <c r="E7" s="610"/>
      <c r="F7" s="613"/>
      <c r="G7" s="610"/>
      <c r="H7" s="613"/>
      <c r="I7" s="613"/>
      <c r="J7" s="616"/>
    </row>
    <row r="8" spans="1:10" s="135" customFormat="1" ht="40.15" customHeight="1">
      <c r="A8" s="620"/>
      <c r="B8" s="623"/>
      <c r="C8" s="611"/>
      <c r="D8" s="611"/>
      <c r="E8" s="611"/>
      <c r="F8" s="614"/>
      <c r="G8" s="611"/>
      <c r="H8" s="614"/>
      <c r="I8" s="614"/>
      <c r="J8" s="617"/>
    </row>
    <row r="9" spans="1:10" s="1" customFormat="1" ht="49.5" customHeight="1">
      <c r="A9" s="224">
        <v>2020</v>
      </c>
      <c r="B9" s="572">
        <v>13785</v>
      </c>
      <c r="C9" s="572">
        <v>11641</v>
      </c>
      <c r="D9" s="572">
        <v>8456</v>
      </c>
      <c r="E9" s="572">
        <v>372</v>
      </c>
      <c r="F9" s="572">
        <v>2813</v>
      </c>
      <c r="G9" s="572">
        <v>13498</v>
      </c>
      <c r="H9" s="572">
        <v>8334</v>
      </c>
      <c r="I9" s="573">
        <v>61.742480367461852</v>
      </c>
      <c r="J9" s="574">
        <v>2020</v>
      </c>
    </row>
    <row r="10" spans="1:10" s="1" customFormat="1" ht="49.5" customHeight="1">
      <c r="A10" s="224">
        <v>2021</v>
      </c>
      <c r="B10" s="572">
        <v>13825</v>
      </c>
      <c r="C10" s="572">
        <v>11710</v>
      </c>
      <c r="D10" s="572">
        <v>8490</v>
      </c>
      <c r="E10" s="572">
        <v>381</v>
      </c>
      <c r="F10" s="572">
        <v>2839</v>
      </c>
      <c r="G10" s="572">
        <v>13576</v>
      </c>
      <c r="H10" s="572">
        <v>8297</v>
      </c>
      <c r="I10" s="575">
        <f>H10/G10*100</f>
        <v>61.115203299941065</v>
      </c>
      <c r="J10" s="576">
        <v>2021</v>
      </c>
    </row>
    <row r="11" spans="1:10" s="342" customFormat="1" ht="49.5" customHeight="1">
      <c r="A11" s="345">
        <v>2022</v>
      </c>
      <c r="B11" s="572">
        <v>13859</v>
      </c>
      <c r="C11" s="572">
        <v>11587</v>
      </c>
      <c r="D11" s="572">
        <v>8472</v>
      </c>
      <c r="E11" s="572">
        <v>354</v>
      </c>
      <c r="F11" s="572">
        <v>2839</v>
      </c>
      <c r="G11" s="572">
        <v>13676</v>
      </c>
      <c r="H11" s="572">
        <v>12757</v>
      </c>
      <c r="I11" s="573">
        <f>H11/G11*100</f>
        <v>93.280198888563902</v>
      </c>
      <c r="J11" s="574">
        <v>2022</v>
      </c>
    </row>
    <row r="12" spans="1:10" s="342" customFormat="1" ht="49.5" customHeight="1">
      <c r="A12" s="345">
        <v>2023</v>
      </c>
      <c r="B12" s="572">
        <v>13931</v>
      </c>
      <c r="C12" s="572">
        <v>11776</v>
      </c>
      <c r="D12" s="572">
        <v>8443</v>
      </c>
      <c r="E12" s="572">
        <v>357</v>
      </c>
      <c r="F12" s="572">
        <v>2976</v>
      </c>
      <c r="G12" s="572">
        <v>13781</v>
      </c>
      <c r="H12" s="572">
        <v>8497</v>
      </c>
      <c r="I12" s="573">
        <f>H12/G12*100</f>
        <v>61.657354328423189</v>
      </c>
      <c r="J12" s="574">
        <v>2023</v>
      </c>
    </row>
    <row r="13" spans="1:10" s="1" customFormat="1" ht="49.5" customHeight="1" thickBot="1">
      <c r="A13" s="225">
        <v>2024</v>
      </c>
      <c r="B13" s="577">
        <v>14544</v>
      </c>
      <c r="C13" s="577">
        <v>12610</v>
      </c>
      <c r="D13" s="577">
        <v>9006</v>
      </c>
      <c r="E13" s="577">
        <v>377</v>
      </c>
      <c r="F13" s="577">
        <v>3127</v>
      </c>
      <c r="G13" s="227">
        <v>14069</v>
      </c>
      <c r="H13" s="577">
        <v>11122</v>
      </c>
      <c r="I13" s="578">
        <f>H13/G13*100</f>
        <v>79.053237614613693</v>
      </c>
      <c r="J13" s="579">
        <v>2024</v>
      </c>
    </row>
    <row r="14" spans="1:10" s="111" customFormat="1" ht="15" customHeight="1">
      <c r="A14" s="119" t="s">
        <v>443</v>
      </c>
      <c r="B14" s="119"/>
      <c r="C14" s="119"/>
      <c r="D14" s="119"/>
      <c r="E14" s="119"/>
      <c r="F14" s="162"/>
      <c r="H14" s="162"/>
      <c r="I14" s="162"/>
      <c r="J14" s="226" t="s">
        <v>454</v>
      </c>
    </row>
    <row r="15" spans="1:10" s="161" customFormat="1" ht="69.95" customHeight="1">
      <c r="A15" s="607" t="s">
        <v>460</v>
      </c>
      <c r="B15" s="608"/>
      <c r="C15" s="608"/>
      <c r="D15" s="608"/>
      <c r="E15" s="608"/>
      <c r="F15" s="608"/>
      <c r="G15" s="608"/>
      <c r="H15" s="608"/>
      <c r="I15" s="608"/>
      <c r="J15" s="608"/>
    </row>
  </sheetData>
  <mergeCells count="13">
    <mergeCell ref="A4:J4"/>
    <mergeCell ref="A3:J3"/>
    <mergeCell ref="A15:J15"/>
    <mergeCell ref="E6:E8"/>
    <mergeCell ref="F6:F8"/>
    <mergeCell ref="G6:G8"/>
    <mergeCell ref="H6:H8"/>
    <mergeCell ref="I6:I8"/>
    <mergeCell ref="J6:J8"/>
    <mergeCell ref="A6:A8"/>
    <mergeCell ref="B6:B8"/>
    <mergeCell ref="C6:C8"/>
    <mergeCell ref="D6:D8"/>
  </mergeCells>
  <phoneticPr fontId="2" type="noConversion"/>
  <hyperlinks>
    <hyperlink ref="D5" r:id="rId1" display="통계청(주택소유통계)" xr:uid="{00000000-0004-0000-0200-000000000000}"/>
    <hyperlink ref="B5" r:id="rId2" xr:uid="{00000000-0004-0000-0200-000001000000}"/>
    <hyperlink ref="C5" r:id="rId3" xr:uid="{00000000-0004-0000-0200-000002000000}"/>
  </hyperlinks>
  <pageMargins left="0.63" right="0.63" top="0.98425196850393704" bottom="0.98425196850393704" header="0.51181102362204722" footer="0.51181102362204722"/>
  <pageSetup paperSize="9" scale="71" orientation="portrait" horizontalDpi="300" verticalDpi="300" r:id="rId4"/>
  <headerFooter alignWithMargins="0"/>
  <legacyDrawing r:id="rId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19"/>
  <sheetViews>
    <sheetView showGridLines="0" view="pageBreakPreview" zoomScaleNormal="100" workbookViewId="0">
      <selection activeCell="A19" sqref="A19:E19"/>
    </sheetView>
  </sheetViews>
  <sheetFormatPr defaultRowHeight="24.95" customHeight="1"/>
  <cols>
    <col min="1" max="1" width="14.5546875" style="221" customWidth="1"/>
    <col min="2" max="10" width="9.5546875" style="234" customWidth="1"/>
    <col min="11" max="11" width="21.6640625" style="221" customWidth="1"/>
    <col min="12" max="16384" width="8.88671875" style="234"/>
  </cols>
  <sheetData>
    <row r="1" spans="1:11" s="122" customFormat="1" ht="15" customHeight="1">
      <c r="A1" s="120" t="s">
        <v>104</v>
      </c>
      <c r="B1" s="120"/>
      <c r="C1" s="120"/>
      <c r="D1" s="121"/>
      <c r="E1" s="121"/>
      <c r="F1" s="121"/>
      <c r="G1" s="121"/>
      <c r="H1" s="121"/>
      <c r="I1" s="121"/>
      <c r="J1" s="121"/>
      <c r="K1" s="233" t="s">
        <v>105</v>
      </c>
    </row>
    <row r="2" spans="1:11" s="122" customFormat="1" ht="15" customHeight="1">
      <c r="A2" s="120"/>
      <c r="B2" s="120"/>
      <c r="C2" s="120"/>
      <c r="D2" s="121"/>
      <c r="E2" s="121"/>
      <c r="F2" s="121"/>
      <c r="G2" s="121"/>
      <c r="H2" s="121"/>
      <c r="I2" s="121"/>
      <c r="J2" s="121"/>
      <c r="K2" s="233"/>
    </row>
    <row r="3" spans="1:11" s="232" customFormat="1" ht="24.95" customHeight="1">
      <c r="A3" s="624" t="s">
        <v>264</v>
      </c>
      <c r="B3" s="624"/>
      <c r="C3" s="624"/>
      <c r="D3" s="624"/>
      <c r="E3" s="624"/>
      <c r="F3" s="624"/>
      <c r="G3" s="624"/>
      <c r="H3" s="624"/>
      <c r="I3" s="624"/>
      <c r="J3" s="624"/>
      <c r="K3" s="624"/>
    </row>
    <row r="4" spans="1:11" s="232" customFormat="1" ht="24.95" customHeight="1">
      <c r="A4" s="624" t="s">
        <v>265</v>
      </c>
      <c r="B4" s="624"/>
      <c r="C4" s="624"/>
      <c r="D4" s="624"/>
      <c r="E4" s="624"/>
      <c r="F4" s="624"/>
      <c r="G4" s="624"/>
      <c r="H4" s="624"/>
      <c r="I4" s="624"/>
      <c r="J4" s="624"/>
      <c r="K4" s="624"/>
    </row>
    <row r="5" spans="1:11" s="221" customFormat="1" ht="15" customHeight="1" thickBot="1">
      <c r="A5" s="123" t="s">
        <v>106</v>
      </c>
      <c r="B5" s="123"/>
      <c r="C5" s="124"/>
      <c r="D5" s="125"/>
      <c r="E5" s="125"/>
      <c r="F5" s="125"/>
      <c r="G5" s="125"/>
      <c r="H5" s="125"/>
      <c r="I5" s="125"/>
      <c r="J5" s="125"/>
      <c r="K5" s="230" t="s">
        <v>295</v>
      </c>
    </row>
    <row r="6" spans="1:11" s="221" customFormat="1" ht="24.95" customHeight="1">
      <c r="A6" s="626" t="s">
        <v>107</v>
      </c>
      <c r="B6" s="629" t="s">
        <v>410</v>
      </c>
      <c r="C6" s="632" t="s">
        <v>411</v>
      </c>
      <c r="D6" s="635" t="s">
        <v>239</v>
      </c>
      <c r="E6" s="635" t="s">
        <v>240</v>
      </c>
      <c r="F6" s="638" t="s">
        <v>234</v>
      </c>
      <c r="G6" s="632" t="s">
        <v>235</v>
      </c>
      <c r="H6" s="632" t="s">
        <v>236</v>
      </c>
      <c r="I6" s="632" t="s">
        <v>237</v>
      </c>
      <c r="J6" s="632" t="s">
        <v>238</v>
      </c>
      <c r="K6" s="641" t="s">
        <v>108</v>
      </c>
    </row>
    <row r="7" spans="1:11" s="221" customFormat="1" ht="24.95" customHeight="1">
      <c r="A7" s="627"/>
      <c r="B7" s="630"/>
      <c r="C7" s="633"/>
      <c r="D7" s="633"/>
      <c r="E7" s="636"/>
      <c r="F7" s="639"/>
      <c r="G7" s="633"/>
      <c r="H7" s="633"/>
      <c r="I7" s="633"/>
      <c r="J7" s="633"/>
      <c r="K7" s="642"/>
    </row>
    <row r="8" spans="1:11" s="221" customFormat="1" ht="24.95" customHeight="1">
      <c r="A8" s="628"/>
      <c r="B8" s="631"/>
      <c r="C8" s="634"/>
      <c r="D8" s="634"/>
      <c r="E8" s="637"/>
      <c r="F8" s="640"/>
      <c r="G8" s="634"/>
      <c r="H8" s="634"/>
      <c r="I8" s="634"/>
      <c r="J8" s="634"/>
      <c r="K8" s="643"/>
    </row>
    <row r="9" spans="1:11" ht="27.75" customHeight="1">
      <c r="A9" s="79" t="s">
        <v>233</v>
      </c>
      <c r="B9" s="10">
        <v>11318</v>
      </c>
      <c r="C9" s="11" t="s">
        <v>426</v>
      </c>
      <c r="D9" s="11" t="s">
        <v>426</v>
      </c>
      <c r="E9" s="11" t="s">
        <v>426</v>
      </c>
      <c r="F9" s="11" t="s">
        <v>426</v>
      </c>
      <c r="G9" s="11" t="s">
        <v>426</v>
      </c>
      <c r="H9" s="11" t="s">
        <v>426</v>
      </c>
      <c r="I9" s="11" t="s">
        <v>426</v>
      </c>
      <c r="J9" s="11" t="s">
        <v>426</v>
      </c>
      <c r="K9" s="80" t="s">
        <v>233</v>
      </c>
    </row>
    <row r="10" spans="1:11" ht="27.75" customHeight="1">
      <c r="A10" s="79" t="s">
        <v>197</v>
      </c>
      <c r="B10" s="10">
        <v>12239</v>
      </c>
      <c r="C10" s="11" t="s">
        <v>426</v>
      </c>
      <c r="D10" s="11" t="s">
        <v>426</v>
      </c>
      <c r="E10" s="11" t="s">
        <v>426</v>
      </c>
      <c r="F10" s="11" t="s">
        <v>426</v>
      </c>
      <c r="G10" s="11" t="s">
        <v>426</v>
      </c>
      <c r="H10" s="11" t="s">
        <v>426</v>
      </c>
      <c r="I10" s="11" t="s">
        <v>426</v>
      </c>
      <c r="J10" s="11" t="s">
        <v>426</v>
      </c>
      <c r="K10" s="80" t="s">
        <v>197</v>
      </c>
    </row>
    <row r="11" spans="1:11" ht="27.75" customHeight="1">
      <c r="A11" s="79">
        <v>2015</v>
      </c>
      <c r="B11" s="10">
        <v>13748</v>
      </c>
      <c r="C11" s="11">
        <v>5118</v>
      </c>
      <c r="D11" s="11">
        <v>4530</v>
      </c>
      <c r="E11" s="11">
        <v>2760</v>
      </c>
      <c r="F11" s="11">
        <v>596</v>
      </c>
      <c r="G11" s="11">
        <v>166</v>
      </c>
      <c r="H11" s="11">
        <v>125</v>
      </c>
      <c r="I11" s="11">
        <v>129</v>
      </c>
      <c r="J11" s="11">
        <v>324</v>
      </c>
      <c r="K11" s="80">
        <v>2015</v>
      </c>
    </row>
    <row r="12" spans="1:11" ht="27.75" customHeight="1">
      <c r="A12" s="109">
        <v>2020</v>
      </c>
      <c r="B12" s="317">
        <f>SUM(C12:J12)</f>
        <v>13785</v>
      </c>
      <c r="C12" s="318">
        <f>3771</f>
        <v>3771</v>
      </c>
      <c r="D12" s="318">
        <f>1047+3963</f>
        <v>5010</v>
      </c>
      <c r="E12" s="318">
        <f>1109+1726+123+597+165+126+115+327</f>
        <v>4288</v>
      </c>
      <c r="F12" s="318">
        <v>241</v>
      </c>
      <c r="G12" s="318">
        <v>162</v>
      </c>
      <c r="H12" s="318">
        <v>103</v>
      </c>
      <c r="I12" s="318">
        <v>93</v>
      </c>
      <c r="J12" s="318">
        <v>117</v>
      </c>
      <c r="K12" s="58">
        <v>2020</v>
      </c>
    </row>
    <row r="13" spans="1:11" ht="27.75" customHeight="1">
      <c r="A13" s="79"/>
      <c r="B13" s="12"/>
      <c r="C13" s="9"/>
      <c r="D13" s="9"/>
      <c r="E13" s="9"/>
      <c r="F13" s="9"/>
      <c r="G13" s="9"/>
      <c r="H13" s="9"/>
      <c r="I13" s="9"/>
      <c r="J13" s="9"/>
      <c r="K13" s="235"/>
    </row>
    <row r="14" spans="1:11" ht="27.75" customHeight="1">
      <c r="A14" s="124" t="s">
        <v>109</v>
      </c>
      <c r="B14" s="13">
        <v>8998</v>
      </c>
      <c r="C14" s="163">
        <v>3742</v>
      </c>
      <c r="D14" s="163">
        <v>3121</v>
      </c>
      <c r="E14" s="163">
        <v>1589</v>
      </c>
      <c r="F14" s="163">
        <v>142</v>
      </c>
      <c r="G14" s="163">
        <v>130</v>
      </c>
      <c r="H14" s="163">
        <v>101</v>
      </c>
      <c r="I14" s="163">
        <v>88</v>
      </c>
      <c r="J14" s="163">
        <v>85</v>
      </c>
      <c r="K14" s="126" t="s">
        <v>427</v>
      </c>
    </row>
    <row r="15" spans="1:11" ht="27.75" customHeight="1">
      <c r="A15" s="124" t="s">
        <v>110</v>
      </c>
      <c r="B15" s="13">
        <v>3867</v>
      </c>
      <c r="C15" s="163" t="s">
        <v>426</v>
      </c>
      <c r="D15" s="163">
        <v>1617</v>
      </c>
      <c r="E15" s="163">
        <v>2142</v>
      </c>
      <c r="F15" s="163">
        <v>79</v>
      </c>
      <c r="G15" s="163">
        <v>29</v>
      </c>
      <c r="H15" s="163" t="s">
        <v>426</v>
      </c>
      <c r="I15" s="163" t="s">
        <v>426</v>
      </c>
      <c r="J15" s="163" t="s">
        <v>426</v>
      </c>
      <c r="K15" s="126" t="s">
        <v>428</v>
      </c>
    </row>
    <row r="16" spans="1:11" ht="27.75" customHeight="1">
      <c r="A16" s="124" t="s">
        <v>111</v>
      </c>
      <c r="B16" s="13">
        <v>183</v>
      </c>
      <c r="C16" s="163" t="s">
        <v>426</v>
      </c>
      <c r="D16" s="163">
        <v>53</v>
      </c>
      <c r="E16" s="163">
        <v>130</v>
      </c>
      <c r="F16" s="163" t="s">
        <v>453</v>
      </c>
      <c r="G16" s="163" t="s">
        <v>426</v>
      </c>
      <c r="H16" s="163" t="s">
        <v>426</v>
      </c>
      <c r="I16" s="163" t="s">
        <v>426</v>
      </c>
      <c r="J16" s="163" t="s">
        <v>426</v>
      </c>
      <c r="K16" s="126" t="s">
        <v>429</v>
      </c>
    </row>
    <row r="17" spans="1:11" ht="27.75" customHeight="1">
      <c r="A17" s="124" t="s">
        <v>112</v>
      </c>
      <c r="B17" s="13">
        <v>509</v>
      </c>
      <c r="C17" s="163" t="s">
        <v>426</v>
      </c>
      <c r="D17" s="163">
        <v>99</v>
      </c>
      <c r="E17" s="163">
        <v>363</v>
      </c>
      <c r="F17" s="163">
        <v>16</v>
      </c>
      <c r="G17" s="163" t="s">
        <v>426</v>
      </c>
      <c r="H17" s="163" t="s">
        <v>426</v>
      </c>
      <c r="I17" s="163" t="s">
        <v>426</v>
      </c>
      <c r="J17" s="163">
        <v>31</v>
      </c>
      <c r="K17" s="127" t="s">
        <v>430</v>
      </c>
    </row>
    <row r="18" spans="1:11" ht="27.75" customHeight="1" thickBot="1">
      <c r="A18" s="124" t="s">
        <v>167</v>
      </c>
      <c r="B18" s="13">
        <v>209</v>
      </c>
      <c r="C18" s="163">
        <v>29</v>
      </c>
      <c r="D18" s="163">
        <v>120</v>
      </c>
      <c r="E18" s="163">
        <v>55</v>
      </c>
      <c r="F18" s="164" t="s">
        <v>426</v>
      </c>
      <c r="G18" s="164" t="s">
        <v>426</v>
      </c>
      <c r="H18" s="164" t="s">
        <v>426</v>
      </c>
      <c r="I18" s="164">
        <v>5</v>
      </c>
      <c r="J18" s="163" t="s">
        <v>426</v>
      </c>
      <c r="K18" s="128" t="s">
        <v>431</v>
      </c>
    </row>
    <row r="19" spans="1:11" s="221" customFormat="1" ht="15" customHeight="1">
      <c r="A19" s="625" t="s">
        <v>455</v>
      </c>
      <c r="B19" s="625"/>
      <c r="C19" s="625"/>
      <c r="D19" s="625"/>
      <c r="E19" s="625"/>
      <c r="F19" s="236"/>
      <c r="G19" s="236"/>
      <c r="H19" s="236"/>
      <c r="I19" s="236"/>
      <c r="J19" s="236"/>
      <c r="K19" s="236"/>
    </row>
  </sheetData>
  <mergeCells count="14">
    <mergeCell ref="A3:K3"/>
    <mergeCell ref="A19:E19"/>
    <mergeCell ref="A6:A8"/>
    <mergeCell ref="B6:B8"/>
    <mergeCell ref="C6:C8"/>
    <mergeCell ref="D6:D8"/>
    <mergeCell ref="E6:E8"/>
    <mergeCell ref="A4:K4"/>
    <mergeCell ref="F6:F8"/>
    <mergeCell ref="G6:G8"/>
    <mergeCell ref="H6:H8"/>
    <mergeCell ref="K6:K8"/>
    <mergeCell ref="I6:I8"/>
    <mergeCell ref="J6:J8"/>
  </mergeCells>
  <phoneticPr fontId="2" type="noConversion"/>
  <pageMargins left="0.75" right="0.68" top="1" bottom="1" header="0.5" footer="0.5"/>
  <pageSetup paperSize="9" scale="61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23"/>
  <sheetViews>
    <sheetView showGridLines="0" view="pageBreakPreview" zoomScaleNormal="100" workbookViewId="0">
      <selection activeCell="C25" sqref="C25"/>
    </sheetView>
  </sheetViews>
  <sheetFormatPr defaultRowHeight="24.95" customHeight="1"/>
  <cols>
    <col min="1" max="1" width="8.88671875" style="213"/>
    <col min="2" max="2" width="10.88671875" style="213" customWidth="1"/>
    <col min="3" max="4" width="8.88671875" style="231"/>
    <col min="5" max="5" width="7.77734375" style="231" customWidth="1"/>
    <col min="6" max="7" width="8.88671875" style="231"/>
    <col min="8" max="8" width="10.5546875" style="231" customWidth="1"/>
    <col min="9" max="16384" width="8.88671875" style="231"/>
  </cols>
  <sheetData>
    <row r="1" spans="1:8" s="122" customFormat="1" ht="15" customHeight="1">
      <c r="A1" s="122" t="s">
        <v>87</v>
      </c>
      <c r="H1" s="212" t="s">
        <v>147</v>
      </c>
    </row>
    <row r="2" spans="1:8" s="122" customFormat="1" ht="15" customHeight="1">
      <c r="H2" s="212"/>
    </row>
    <row r="3" spans="1:8" s="232" customFormat="1" ht="24.95" customHeight="1">
      <c r="A3" s="624" t="s">
        <v>296</v>
      </c>
      <c r="B3" s="624"/>
      <c r="C3" s="624"/>
      <c r="D3" s="624"/>
      <c r="E3" s="624"/>
      <c r="F3" s="624"/>
      <c r="G3" s="624"/>
      <c r="H3" s="624"/>
    </row>
    <row r="4" spans="1:8" s="232" customFormat="1" ht="24.95" customHeight="1">
      <c r="A4" s="624" t="s">
        <v>297</v>
      </c>
      <c r="B4" s="624"/>
      <c r="C4" s="624"/>
      <c r="D4" s="624"/>
      <c r="E4" s="624"/>
      <c r="F4" s="624"/>
      <c r="G4" s="624"/>
      <c r="H4" s="624"/>
    </row>
    <row r="5" spans="1:8" s="213" customFormat="1" ht="15" customHeight="1" thickBot="1">
      <c r="A5" s="123" t="s">
        <v>91</v>
      </c>
      <c r="B5" s="123"/>
      <c r="C5" s="123"/>
      <c r="D5" s="124"/>
      <c r="E5" s="124"/>
      <c r="F5" s="124"/>
      <c r="G5" s="124"/>
      <c r="H5" s="230" t="s">
        <v>295</v>
      </c>
    </row>
    <row r="6" spans="1:8" s="213" customFormat="1" ht="24.95" customHeight="1">
      <c r="A6" s="649" t="s">
        <v>186</v>
      </c>
      <c r="B6" s="626"/>
      <c r="C6" s="629" t="s">
        <v>298</v>
      </c>
      <c r="D6" s="632" t="s">
        <v>302</v>
      </c>
      <c r="E6" s="632" t="s">
        <v>404</v>
      </c>
      <c r="F6" s="632" t="s">
        <v>301</v>
      </c>
      <c r="G6" s="632" t="s">
        <v>300</v>
      </c>
      <c r="H6" s="646" t="s">
        <v>299</v>
      </c>
    </row>
    <row r="7" spans="1:8" s="213" customFormat="1" ht="24.95" customHeight="1">
      <c r="A7" s="650"/>
      <c r="B7" s="627"/>
      <c r="C7" s="630"/>
      <c r="D7" s="633"/>
      <c r="E7" s="633"/>
      <c r="F7" s="633"/>
      <c r="G7" s="633"/>
      <c r="H7" s="647"/>
    </row>
    <row r="8" spans="1:8" s="213" customFormat="1" ht="24.95" customHeight="1">
      <c r="A8" s="651"/>
      <c r="B8" s="628"/>
      <c r="C8" s="631"/>
      <c r="D8" s="634"/>
      <c r="E8" s="634"/>
      <c r="F8" s="634"/>
      <c r="G8" s="634"/>
      <c r="H8" s="648"/>
    </row>
    <row r="9" spans="1:8" ht="24.95" customHeight="1">
      <c r="A9" s="644" t="s">
        <v>233</v>
      </c>
      <c r="B9" s="645"/>
      <c r="C9" s="10">
        <v>11318</v>
      </c>
      <c r="D9" s="11">
        <v>8893</v>
      </c>
      <c r="E9" s="11">
        <v>1831</v>
      </c>
      <c r="F9" s="11">
        <v>0</v>
      </c>
      <c r="G9" s="11">
        <v>364</v>
      </c>
      <c r="H9" s="11">
        <v>230</v>
      </c>
    </row>
    <row r="10" spans="1:8" ht="24.95" customHeight="1">
      <c r="A10" s="644" t="s">
        <v>197</v>
      </c>
      <c r="B10" s="645"/>
      <c r="C10" s="10">
        <v>12239</v>
      </c>
      <c r="D10" s="11">
        <v>8829</v>
      </c>
      <c r="E10" s="11">
        <v>2809</v>
      </c>
      <c r="F10" s="11">
        <v>67</v>
      </c>
      <c r="G10" s="11">
        <v>324</v>
      </c>
      <c r="H10" s="11">
        <v>210</v>
      </c>
    </row>
    <row r="11" spans="1:8" ht="24.95" customHeight="1">
      <c r="A11" s="644">
        <v>2015</v>
      </c>
      <c r="B11" s="645"/>
      <c r="C11" s="10">
        <v>13748</v>
      </c>
      <c r="D11" s="11">
        <v>9116</v>
      </c>
      <c r="E11" s="11">
        <v>3759</v>
      </c>
      <c r="F11" s="11">
        <v>183</v>
      </c>
      <c r="G11" s="11">
        <v>462</v>
      </c>
      <c r="H11" s="11">
        <v>228</v>
      </c>
    </row>
    <row r="12" spans="1:8" ht="24.95" customHeight="1">
      <c r="A12" s="652">
        <v>2020</v>
      </c>
      <c r="B12" s="653"/>
      <c r="C12" s="56">
        <f>SUM(D12:H12)</f>
        <v>11950</v>
      </c>
      <c r="D12" s="57">
        <f>SUM(D14:D22)</f>
        <v>7892</v>
      </c>
      <c r="E12" s="57">
        <f>SUM(E14:E22)</f>
        <v>3244</v>
      </c>
      <c r="F12" s="57">
        <f>SUM(F14:F22)</f>
        <v>170</v>
      </c>
      <c r="G12" s="57">
        <f>SUM(G14:G22)</f>
        <v>450</v>
      </c>
      <c r="H12" s="57">
        <f>SUM(H14:H22)</f>
        <v>194</v>
      </c>
    </row>
    <row r="13" spans="1:8" ht="24.95" customHeight="1">
      <c r="A13" s="124"/>
      <c r="B13" s="124"/>
      <c r="C13" s="13"/>
      <c r="D13" s="14"/>
      <c r="E13" s="15"/>
      <c r="F13" s="15"/>
      <c r="G13" s="15"/>
      <c r="H13" s="15"/>
    </row>
    <row r="14" spans="1:8" ht="24.95" customHeight="1">
      <c r="A14" s="129" t="s">
        <v>168</v>
      </c>
      <c r="B14" s="129" t="s">
        <v>185</v>
      </c>
      <c r="C14" s="316">
        <f>SUM(D14:H14)</f>
        <v>129</v>
      </c>
      <c r="D14" s="163">
        <v>129</v>
      </c>
      <c r="E14" s="165">
        <v>0</v>
      </c>
      <c r="F14" s="165">
        <v>0</v>
      </c>
      <c r="G14" s="165">
        <v>0</v>
      </c>
      <c r="H14" s="165">
        <v>0</v>
      </c>
    </row>
    <row r="15" spans="1:8" ht="24.95" customHeight="1">
      <c r="A15" s="129" t="s">
        <v>169</v>
      </c>
      <c r="B15" s="129" t="s">
        <v>184</v>
      </c>
      <c r="C15" s="316">
        <f t="shared" ref="C15:C22" si="0">SUM(D15:H15)</f>
        <v>1714</v>
      </c>
      <c r="D15" s="163">
        <v>1162</v>
      </c>
      <c r="E15" s="165">
        <v>522</v>
      </c>
      <c r="F15" s="165">
        <v>0</v>
      </c>
      <c r="G15" s="165">
        <v>19</v>
      </c>
      <c r="H15" s="165">
        <v>11</v>
      </c>
    </row>
    <row r="16" spans="1:8" ht="24.95" customHeight="1">
      <c r="A16" s="129" t="s">
        <v>170</v>
      </c>
      <c r="B16" s="129" t="s">
        <v>183</v>
      </c>
      <c r="C16" s="316">
        <f t="shared" si="0"/>
        <v>3405</v>
      </c>
      <c r="D16" s="163">
        <v>1511</v>
      </c>
      <c r="E16" s="165">
        <v>1823</v>
      </c>
      <c r="F16" s="165">
        <v>0</v>
      </c>
      <c r="G16" s="165">
        <v>50</v>
      </c>
      <c r="H16" s="165">
        <v>21</v>
      </c>
    </row>
    <row r="17" spans="1:8" ht="24.95" customHeight="1">
      <c r="A17" s="129" t="s">
        <v>171</v>
      </c>
      <c r="B17" s="129" t="s">
        <v>182</v>
      </c>
      <c r="C17" s="316">
        <f t="shared" si="0"/>
        <v>3564</v>
      </c>
      <c r="D17" s="163">
        <v>2079</v>
      </c>
      <c r="E17" s="165">
        <v>899</v>
      </c>
      <c r="F17" s="165">
        <v>170</v>
      </c>
      <c r="G17" s="165">
        <v>376</v>
      </c>
      <c r="H17" s="165">
        <v>40</v>
      </c>
    </row>
    <row r="18" spans="1:8" ht="24.95" customHeight="1">
      <c r="A18" s="129" t="s">
        <v>172</v>
      </c>
      <c r="B18" s="129" t="s">
        <v>181</v>
      </c>
      <c r="C18" s="316">
        <f>SUM(D18:H18)</f>
        <v>1806</v>
      </c>
      <c r="D18" s="163">
        <v>1782</v>
      </c>
      <c r="E18" s="165">
        <v>0</v>
      </c>
      <c r="F18" s="165">
        <v>0</v>
      </c>
      <c r="G18" s="165">
        <v>0</v>
      </c>
      <c r="H18" s="165">
        <v>24</v>
      </c>
    </row>
    <row r="19" spans="1:8" ht="24.95" customHeight="1">
      <c r="A19" s="129" t="s">
        <v>173</v>
      </c>
      <c r="B19" s="129" t="s">
        <v>180</v>
      </c>
      <c r="C19" s="316">
        <f t="shared" si="0"/>
        <v>689</v>
      </c>
      <c r="D19" s="163">
        <v>641</v>
      </c>
      <c r="E19" s="165">
        <v>0</v>
      </c>
      <c r="F19" s="165">
        <v>0</v>
      </c>
      <c r="G19" s="165">
        <v>5</v>
      </c>
      <c r="H19" s="165">
        <v>43</v>
      </c>
    </row>
    <row r="20" spans="1:8" ht="24.95" customHeight="1">
      <c r="A20" s="129" t="s">
        <v>174</v>
      </c>
      <c r="B20" s="129" t="s">
        <v>179</v>
      </c>
      <c r="C20" s="316">
        <f t="shared" si="0"/>
        <v>309</v>
      </c>
      <c r="D20" s="163">
        <v>275</v>
      </c>
      <c r="E20" s="165">
        <v>0</v>
      </c>
      <c r="F20" s="165">
        <v>0</v>
      </c>
      <c r="G20" s="165">
        <v>0</v>
      </c>
      <c r="H20" s="165">
        <v>34</v>
      </c>
    </row>
    <row r="21" spans="1:8" ht="24.95" customHeight="1">
      <c r="A21" s="129" t="s">
        <v>175</v>
      </c>
      <c r="B21" s="129" t="s">
        <v>178</v>
      </c>
      <c r="C21" s="316">
        <f t="shared" si="0"/>
        <v>197</v>
      </c>
      <c r="D21" s="163">
        <v>185</v>
      </c>
      <c r="E21" s="165">
        <v>0</v>
      </c>
      <c r="F21" s="165">
        <v>0</v>
      </c>
      <c r="G21" s="165">
        <v>0</v>
      </c>
      <c r="H21" s="165">
        <v>12</v>
      </c>
    </row>
    <row r="22" spans="1:8" ht="24.95" customHeight="1" thickBot="1">
      <c r="A22" s="129" t="s">
        <v>176</v>
      </c>
      <c r="B22" s="129" t="s">
        <v>177</v>
      </c>
      <c r="C22" s="316">
        <f t="shared" si="0"/>
        <v>137</v>
      </c>
      <c r="D22" s="163">
        <v>128</v>
      </c>
      <c r="E22" s="165">
        <v>0</v>
      </c>
      <c r="F22" s="165">
        <v>0</v>
      </c>
      <c r="G22" s="165">
        <v>0</v>
      </c>
      <c r="H22" s="165">
        <v>9</v>
      </c>
    </row>
    <row r="23" spans="1:8" s="213" customFormat="1" ht="15" customHeight="1">
      <c r="A23" s="625" t="s">
        <v>456</v>
      </c>
      <c r="B23" s="625"/>
      <c r="C23" s="625"/>
      <c r="D23" s="625"/>
      <c r="E23" s="625"/>
      <c r="F23" s="625"/>
      <c r="G23" s="625"/>
      <c r="H23" s="625"/>
    </row>
  </sheetData>
  <mergeCells count="14">
    <mergeCell ref="A10:B10"/>
    <mergeCell ref="H6:H8"/>
    <mergeCell ref="A6:B8"/>
    <mergeCell ref="A9:B9"/>
    <mergeCell ref="A23:H23"/>
    <mergeCell ref="A12:B12"/>
    <mergeCell ref="A11:B11"/>
    <mergeCell ref="A3:H3"/>
    <mergeCell ref="A4:H4"/>
    <mergeCell ref="C6:C8"/>
    <mergeCell ref="D6:D8"/>
    <mergeCell ref="E6:E8"/>
    <mergeCell ref="F6:F8"/>
    <mergeCell ref="G6:G8"/>
  </mergeCells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3"/>
  <dimension ref="A1:N16"/>
  <sheetViews>
    <sheetView showGridLines="0" view="pageBreakPreview" zoomScaleNormal="100" zoomScaleSheetLayoutView="100" workbookViewId="0">
      <selection activeCell="M19" sqref="M19"/>
    </sheetView>
  </sheetViews>
  <sheetFormatPr defaultRowHeight="11.25"/>
  <cols>
    <col min="1" max="1" width="6.77734375" style="111" customWidth="1"/>
    <col min="2" max="13" width="7.5546875" style="3" customWidth="1"/>
    <col min="14" max="14" width="6.77734375" style="111" customWidth="1"/>
    <col min="15" max="16384" width="8.88671875" style="3"/>
  </cols>
  <sheetData>
    <row r="1" spans="1:14" s="110" customFormat="1" ht="15" customHeight="1">
      <c r="A1" s="110" t="s">
        <v>87</v>
      </c>
      <c r="N1" s="228" t="s">
        <v>92</v>
      </c>
    </row>
    <row r="2" spans="1:14" s="110" customFormat="1" ht="15" customHeight="1">
      <c r="N2" s="228"/>
    </row>
    <row r="3" spans="1:14" s="211" customFormat="1" ht="24.95" customHeight="1">
      <c r="A3" s="664" t="s">
        <v>445</v>
      </c>
      <c r="B3" s="664"/>
      <c r="C3" s="664"/>
      <c r="D3" s="664"/>
      <c r="E3" s="664"/>
      <c r="F3" s="664"/>
      <c r="G3" s="664"/>
      <c r="H3" s="664"/>
      <c r="I3" s="664"/>
      <c r="J3" s="664"/>
      <c r="K3" s="664"/>
      <c r="L3" s="664"/>
      <c r="M3" s="664"/>
      <c r="N3" s="664"/>
    </row>
    <row r="4" spans="1:14" s="111" customFormat="1" ht="24.95" customHeight="1">
      <c r="A4" s="665" t="s">
        <v>446</v>
      </c>
      <c r="B4" s="665"/>
      <c r="C4" s="665"/>
      <c r="D4" s="665"/>
      <c r="E4" s="665"/>
      <c r="F4" s="665"/>
      <c r="G4" s="665"/>
      <c r="H4" s="665"/>
      <c r="I4" s="665"/>
      <c r="J4" s="665"/>
      <c r="K4" s="665"/>
      <c r="L4" s="665"/>
      <c r="M4" s="665"/>
      <c r="N4" s="665"/>
    </row>
    <row r="5" spans="1:14" s="111" customFormat="1" ht="15" customHeight="1" thickBot="1">
      <c r="A5" s="130" t="s">
        <v>43</v>
      </c>
      <c r="B5" s="130"/>
      <c r="C5" s="130"/>
      <c r="D5" s="130"/>
      <c r="E5" s="130"/>
      <c r="F5" s="130"/>
      <c r="G5" s="131"/>
      <c r="H5" s="130"/>
      <c r="I5" s="130"/>
      <c r="J5" s="130"/>
      <c r="K5" s="130"/>
      <c r="L5" s="130"/>
      <c r="M5" s="130"/>
      <c r="N5" s="131" t="s">
        <v>303</v>
      </c>
    </row>
    <row r="6" spans="1:14" s="111" customFormat="1" ht="21.75" customHeight="1">
      <c r="A6" s="669" t="s">
        <v>405</v>
      </c>
      <c r="B6" s="672" t="s">
        <v>409</v>
      </c>
      <c r="C6" s="657"/>
      <c r="D6" s="657" t="s">
        <v>37</v>
      </c>
      <c r="E6" s="657"/>
      <c r="F6" s="657" t="s">
        <v>38</v>
      </c>
      <c r="G6" s="657"/>
      <c r="H6" s="658" t="s">
        <v>41</v>
      </c>
      <c r="I6" s="657"/>
      <c r="J6" s="660" t="s">
        <v>152</v>
      </c>
      <c r="K6" s="660"/>
      <c r="L6" s="657" t="s">
        <v>42</v>
      </c>
      <c r="M6" s="662"/>
      <c r="N6" s="669" t="s">
        <v>40</v>
      </c>
    </row>
    <row r="7" spans="1:14" s="111" customFormat="1" ht="21.75" customHeight="1">
      <c r="A7" s="670"/>
      <c r="B7" s="673"/>
      <c r="C7" s="654"/>
      <c r="D7" s="654"/>
      <c r="E7" s="654"/>
      <c r="F7" s="654"/>
      <c r="G7" s="654"/>
      <c r="H7" s="659"/>
      <c r="I7" s="654"/>
      <c r="J7" s="661"/>
      <c r="K7" s="661"/>
      <c r="L7" s="654"/>
      <c r="M7" s="663"/>
      <c r="N7" s="670"/>
    </row>
    <row r="8" spans="1:14" s="111" customFormat="1" ht="25.5" customHeight="1">
      <c r="A8" s="670"/>
      <c r="B8" s="673" t="s">
        <v>60</v>
      </c>
      <c r="C8" s="654" t="s">
        <v>39</v>
      </c>
      <c r="D8" s="654" t="s">
        <v>60</v>
      </c>
      <c r="E8" s="654" t="s">
        <v>39</v>
      </c>
      <c r="F8" s="654" t="s">
        <v>60</v>
      </c>
      <c r="G8" s="654" t="s">
        <v>39</v>
      </c>
      <c r="H8" s="659" t="s">
        <v>60</v>
      </c>
      <c r="I8" s="654" t="s">
        <v>39</v>
      </c>
      <c r="J8" s="654" t="s">
        <v>60</v>
      </c>
      <c r="K8" s="654" t="s">
        <v>39</v>
      </c>
      <c r="L8" s="654" t="s">
        <v>60</v>
      </c>
      <c r="M8" s="663" t="s">
        <v>39</v>
      </c>
      <c r="N8" s="670"/>
    </row>
    <row r="9" spans="1:14" s="111" customFormat="1" ht="25.5" customHeight="1">
      <c r="A9" s="671"/>
      <c r="B9" s="674"/>
      <c r="C9" s="655"/>
      <c r="D9" s="666"/>
      <c r="E9" s="655"/>
      <c r="F9" s="666"/>
      <c r="G9" s="655"/>
      <c r="H9" s="668"/>
      <c r="I9" s="655"/>
      <c r="J9" s="666"/>
      <c r="K9" s="655"/>
      <c r="L9" s="666"/>
      <c r="M9" s="667"/>
      <c r="N9" s="671"/>
    </row>
    <row r="10" spans="1:14" s="1" customFormat="1" ht="43.5" customHeight="1">
      <c r="A10" s="580">
        <v>2020</v>
      </c>
      <c r="B10" s="581">
        <v>460</v>
      </c>
      <c r="C10" s="435">
        <v>168877</v>
      </c>
      <c r="D10" s="435">
        <v>192</v>
      </c>
      <c r="E10" s="435">
        <v>22667</v>
      </c>
      <c r="F10" s="435">
        <v>52</v>
      </c>
      <c r="G10" s="435">
        <v>10759</v>
      </c>
      <c r="H10" s="435">
        <v>21</v>
      </c>
      <c r="I10" s="435">
        <v>25245</v>
      </c>
      <c r="J10" s="435">
        <v>1</v>
      </c>
      <c r="K10" s="435">
        <v>200</v>
      </c>
      <c r="L10" s="435">
        <v>103</v>
      </c>
      <c r="M10" s="582">
        <v>74562</v>
      </c>
      <c r="N10" s="580">
        <v>2020</v>
      </c>
    </row>
    <row r="11" spans="1:14" s="1" customFormat="1" ht="43.5" customHeight="1">
      <c r="A11" s="580">
        <v>2021</v>
      </c>
      <c r="B11" s="82">
        <f t="shared" ref="B11:C14" si="0">SUM(D11,F11,,H11,J11,L11)</f>
        <v>452</v>
      </c>
      <c r="C11" s="583">
        <f t="shared" si="0"/>
        <v>127586</v>
      </c>
      <c r="D11" s="583">
        <v>194</v>
      </c>
      <c r="E11" s="583">
        <v>25434</v>
      </c>
      <c r="F11" s="583">
        <v>111</v>
      </c>
      <c r="G11" s="583">
        <v>26403</v>
      </c>
      <c r="H11" s="583">
        <v>85</v>
      </c>
      <c r="I11" s="583">
        <v>46952</v>
      </c>
      <c r="J11" s="583">
        <v>21</v>
      </c>
      <c r="K11" s="583">
        <v>5147</v>
      </c>
      <c r="L11" s="583">
        <v>41</v>
      </c>
      <c r="M11" s="323">
        <v>23650</v>
      </c>
      <c r="N11" s="584">
        <v>2021</v>
      </c>
    </row>
    <row r="12" spans="1:14" s="342" customFormat="1" ht="43.5" customHeight="1">
      <c r="A12" s="584">
        <v>2022</v>
      </c>
      <c r="B12" s="82">
        <f t="shared" si="0"/>
        <v>485</v>
      </c>
      <c r="C12" s="583">
        <f t="shared" si="0"/>
        <v>173726</v>
      </c>
      <c r="D12" s="583">
        <v>195</v>
      </c>
      <c r="E12" s="583">
        <v>66980</v>
      </c>
      <c r="F12" s="583">
        <v>151</v>
      </c>
      <c r="G12" s="583">
        <v>23854</v>
      </c>
      <c r="H12" s="583">
        <v>79</v>
      </c>
      <c r="I12" s="583">
        <v>38365</v>
      </c>
      <c r="J12" s="583">
        <v>11</v>
      </c>
      <c r="K12" s="583">
        <v>9019</v>
      </c>
      <c r="L12" s="583">
        <v>49</v>
      </c>
      <c r="M12" s="323">
        <v>35508</v>
      </c>
      <c r="N12" s="584">
        <v>2022</v>
      </c>
    </row>
    <row r="13" spans="1:14" s="342" customFormat="1" ht="43.5" customHeight="1">
      <c r="A13" s="584">
        <v>2023</v>
      </c>
      <c r="B13" s="82">
        <f t="shared" si="0"/>
        <v>400</v>
      </c>
      <c r="C13" s="583">
        <f t="shared" si="0"/>
        <v>134026</v>
      </c>
      <c r="D13" s="583">
        <v>161</v>
      </c>
      <c r="E13" s="583">
        <v>17471</v>
      </c>
      <c r="F13" s="583">
        <v>59</v>
      </c>
      <c r="G13" s="583">
        <v>10060</v>
      </c>
      <c r="H13" s="583">
        <v>70</v>
      </c>
      <c r="I13" s="583">
        <v>44116</v>
      </c>
      <c r="J13" s="583">
        <v>4</v>
      </c>
      <c r="K13" s="583">
        <v>1334</v>
      </c>
      <c r="L13" s="583">
        <v>106</v>
      </c>
      <c r="M13" s="323">
        <v>61045</v>
      </c>
      <c r="N13" s="584">
        <v>2023</v>
      </c>
    </row>
    <row r="14" spans="1:14" s="1" customFormat="1" ht="43.5" customHeight="1" thickBot="1">
      <c r="A14" s="448">
        <v>2024</v>
      </c>
      <c r="B14" s="480">
        <f t="shared" si="0"/>
        <v>230</v>
      </c>
      <c r="C14" s="481">
        <f t="shared" si="0"/>
        <v>161382</v>
      </c>
      <c r="D14" s="449">
        <v>90</v>
      </c>
      <c r="E14" s="449">
        <v>12203</v>
      </c>
      <c r="F14" s="449">
        <v>76</v>
      </c>
      <c r="G14" s="449">
        <v>32663</v>
      </c>
      <c r="H14" s="449">
        <v>42</v>
      </c>
      <c r="I14" s="449">
        <v>46066</v>
      </c>
      <c r="J14" s="449">
        <v>6</v>
      </c>
      <c r="K14" s="449">
        <v>8309</v>
      </c>
      <c r="L14" s="449">
        <v>16</v>
      </c>
      <c r="M14" s="166">
        <v>62141</v>
      </c>
      <c r="N14" s="450">
        <v>2024</v>
      </c>
    </row>
    <row r="15" spans="1:14" ht="15" customHeight="1">
      <c r="A15" s="132" t="s">
        <v>440</v>
      </c>
      <c r="B15" s="229"/>
      <c r="C15" s="229"/>
      <c r="D15" s="45"/>
      <c r="E15" s="229"/>
      <c r="F15" s="229"/>
      <c r="G15" s="229"/>
      <c r="H15" s="229"/>
      <c r="I15" s="229"/>
      <c r="J15" s="229"/>
      <c r="K15" s="229"/>
      <c r="L15" s="656"/>
      <c r="M15" s="656"/>
      <c r="N15" s="132"/>
    </row>
    <row r="16" spans="1:14" ht="15" customHeight="1">
      <c r="A16" s="133" t="s">
        <v>232</v>
      </c>
      <c r="B16" s="35"/>
      <c r="C16" s="35"/>
      <c r="D16" s="35"/>
      <c r="E16" s="35"/>
      <c r="F16" s="35"/>
      <c r="G16" s="35"/>
      <c r="H16" s="35"/>
      <c r="I16" s="35"/>
      <c r="J16" s="35"/>
      <c r="K16" s="35"/>
      <c r="L16" s="35"/>
      <c r="M16" s="35"/>
      <c r="N16" s="138"/>
    </row>
  </sheetData>
  <mergeCells count="23">
    <mergeCell ref="A3:N3"/>
    <mergeCell ref="A4:N4"/>
    <mergeCell ref="L8:L9"/>
    <mergeCell ref="M8:M9"/>
    <mergeCell ref="H8:H9"/>
    <mergeCell ref="I8:I9"/>
    <mergeCell ref="J8:J9"/>
    <mergeCell ref="A6:A9"/>
    <mergeCell ref="B6:C7"/>
    <mergeCell ref="K8:K9"/>
    <mergeCell ref="N6:N9"/>
    <mergeCell ref="B8:B9"/>
    <mergeCell ref="F8:F9"/>
    <mergeCell ref="G8:G9"/>
    <mergeCell ref="C8:C9"/>
    <mergeCell ref="D8:D9"/>
    <mergeCell ref="E8:E9"/>
    <mergeCell ref="L15:M15"/>
    <mergeCell ref="D6:E7"/>
    <mergeCell ref="F6:G7"/>
    <mergeCell ref="H6:I7"/>
    <mergeCell ref="J6:K7"/>
    <mergeCell ref="L6:M7"/>
  </mergeCells>
  <phoneticPr fontId="2" type="noConversion"/>
  <pageMargins left="0.71" right="0.79" top="1" bottom="1" header="0.5" footer="0.5"/>
  <pageSetup paperSize="9" scale="55" orientation="portrait" r:id="rId1"/>
  <headerFooter alignWithMargins="0">
    <oddFooter xml:space="preserve">&amp;L
</oddFooter>
  </headerFooter>
  <colBreaks count="1" manualBreakCount="1">
    <brk id="14" max="1048575" man="1"/>
  </colBreaks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5"/>
  <dimension ref="A1:Q31"/>
  <sheetViews>
    <sheetView showGridLines="0" view="pageBreakPreview" zoomScaleNormal="100" zoomScaleSheetLayoutView="100" workbookViewId="0">
      <selection activeCell="L21" sqref="L21"/>
    </sheetView>
  </sheetViews>
  <sheetFormatPr defaultRowHeight="11.25"/>
  <cols>
    <col min="1" max="1" width="8.88671875" style="135"/>
    <col min="2" max="8" width="8.6640625" style="1" customWidth="1"/>
    <col min="9" max="16" width="7.88671875" style="1" customWidth="1"/>
    <col min="17" max="17" width="8.88671875" style="133"/>
    <col min="18" max="16384" width="8.88671875" style="1"/>
  </cols>
  <sheetData>
    <row r="1" spans="1:17" s="122" customFormat="1" ht="15" customHeight="1">
      <c r="A1" s="134" t="s">
        <v>87</v>
      </c>
      <c r="B1" s="134"/>
      <c r="C1" s="134"/>
      <c r="D1" s="112"/>
      <c r="E1" s="112"/>
      <c r="F1" s="112"/>
      <c r="G1" s="112"/>
      <c r="H1" s="112"/>
      <c r="I1" s="112"/>
      <c r="J1" s="134"/>
      <c r="K1" s="134"/>
      <c r="L1" s="112"/>
      <c r="M1" s="112"/>
      <c r="N1" s="112"/>
      <c r="O1" s="112"/>
      <c r="P1" s="112"/>
      <c r="Q1" s="238" t="s">
        <v>92</v>
      </c>
    </row>
    <row r="2" spans="1:17" s="122" customFormat="1" ht="15" customHeight="1">
      <c r="A2" s="134"/>
      <c r="B2" s="134"/>
      <c r="C2" s="134"/>
      <c r="D2" s="112"/>
      <c r="E2" s="112"/>
      <c r="F2" s="112"/>
      <c r="G2" s="112"/>
      <c r="H2" s="112"/>
      <c r="I2" s="112"/>
      <c r="J2" s="134"/>
      <c r="K2" s="134"/>
      <c r="L2" s="112"/>
      <c r="M2" s="112"/>
      <c r="N2" s="112"/>
      <c r="O2" s="112"/>
      <c r="P2" s="112"/>
      <c r="Q2" s="238"/>
    </row>
    <row r="3" spans="1:17" s="232" customFormat="1" ht="24.95" customHeight="1">
      <c r="A3" s="585" t="s">
        <v>421</v>
      </c>
      <c r="B3" s="585"/>
      <c r="C3" s="585"/>
      <c r="D3" s="585"/>
      <c r="E3" s="585"/>
      <c r="F3" s="585"/>
      <c r="G3" s="585"/>
      <c r="H3" s="585"/>
      <c r="I3" s="585"/>
      <c r="J3" s="585"/>
      <c r="K3" s="585"/>
      <c r="L3" s="585"/>
      <c r="M3" s="585"/>
      <c r="N3" s="585"/>
      <c r="O3" s="585"/>
      <c r="P3" s="585"/>
      <c r="Q3" s="585"/>
    </row>
    <row r="4" spans="1:17" s="135" customFormat="1" ht="24.95" customHeight="1">
      <c r="A4" s="678" t="s">
        <v>422</v>
      </c>
      <c r="B4" s="678"/>
      <c r="C4" s="678"/>
      <c r="D4" s="678"/>
      <c r="E4" s="678"/>
      <c r="F4" s="678"/>
      <c r="G4" s="678"/>
      <c r="H4" s="678"/>
      <c r="I4" s="678"/>
      <c r="J4" s="678"/>
      <c r="K4" s="678"/>
      <c r="L4" s="678"/>
      <c r="M4" s="678"/>
      <c r="N4" s="678"/>
      <c r="O4" s="678"/>
      <c r="P4" s="678"/>
      <c r="Q4" s="678"/>
    </row>
    <row r="5" spans="1:17" s="135" customFormat="1" ht="15" customHeight="1" thickBot="1">
      <c r="A5" s="112" t="s">
        <v>113</v>
      </c>
      <c r="B5" s="112"/>
      <c r="C5" s="112"/>
      <c r="D5" s="112"/>
      <c r="E5" s="112"/>
      <c r="F5" s="112"/>
      <c r="G5" s="112"/>
      <c r="H5" s="112"/>
      <c r="I5" s="112"/>
      <c r="J5" s="112"/>
      <c r="K5" s="112"/>
      <c r="L5" s="112"/>
      <c r="M5" s="112"/>
      <c r="N5" s="112"/>
      <c r="O5" s="112"/>
      <c r="P5" s="112"/>
      <c r="Q5" s="113" t="s">
        <v>114</v>
      </c>
    </row>
    <row r="6" spans="1:17" s="135" customFormat="1" ht="29.25" customHeight="1">
      <c r="A6" s="693" t="s">
        <v>141</v>
      </c>
      <c r="B6" s="696" t="s">
        <v>115</v>
      </c>
      <c r="C6" s="697" t="s">
        <v>116</v>
      </c>
      <c r="D6" s="689" t="s">
        <v>117</v>
      </c>
      <c r="E6" s="689"/>
      <c r="F6" s="689"/>
      <c r="G6" s="689"/>
      <c r="H6" s="689"/>
      <c r="I6" s="688" t="s">
        <v>118</v>
      </c>
      <c r="J6" s="689"/>
      <c r="K6" s="689"/>
      <c r="L6" s="689"/>
      <c r="M6" s="689"/>
      <c r="N6" s="689"/>
      <c r="O6" s="689"/>
      <c r="P6" s="690"/>
      <c r="Q6" s="679" t="s">
        <v>10</v>
      </c>
    </row>
    <row r="7" spans="1:17" s="135" customFormat="1" ht="29.25" customHeight="1">
      <c r="A7" s="694"/>
      <c r="B7" s="683"/>
      <c r="C7" s="676"/>
      <c r="D7" s="675" t="s">
        <v>119</v>
      </c>
      <c r="E7" s="675" t="s">
        <v>120</v>
      </c>
      <c r="F7" s="675" t="s">
        <v>121</v>
      </c>
      <c r="G7" s="675" t="s">
        <v>122</v>
      </c>
      <c r="H7" s="675" t="s">
        <v>123</v>
      </c>
      <c r="I7" s="692" t="s">
        <v>124</v>
      </c>
      <c r="J7" s="676"/>
      <c r="K7" s="676" t="s">
        <v>125</v>
      </c>
      <c r="L7" s="676"/>
      <c r="M7" s="676" t="s">
        <v>126</v>
      </c>
      <c r="N7" s="676"/>
      <c r="O7" s="675" t="s">
        <v>127</v>
      </c>
      <c r="P7" s="691"/>
      <c r="Q7" s="680"/>
    </row>
    <row r="8" spans="1:17" s="135" customFormat="1" ht="29.25" customHeight="1">
      <c r="A8" s="694"/>
      <c r="B8" s="683"/>
      <c r="C8" s="676"/>
      <c r="D8" s="675"/>
      <c r="E8" s="676"/>
      <c r="F8" s="676"/>
      <c r="G8" s="676"/>
      <c r="H8" s="676"/>
      <c r="I8" s="683" t="s">
        <v>143</v>
      </c>
      <c r="J8" s="675" t="s">
        <v>116</v>
      </c>
      <c r="K8" s="683" t="s">
        <v>143</v>
      </c>
      <c r="L8" s="675" t="s">
        <v>116</v>
      </c>
      <c r="M8" s="683" t="s">
        <v>143</v>
      </c>
      <c r="N8" s="675" t="s">
        <v>116</v>
      </c>
      <c r="O8" s="683" t="s">
        <v>143</v>
      </c>
      <c r="P8" s="675" t="s">
        <v>116</v>
      </c>
      <c r="Q8" s="680"/>
    </row>
    <row r="9" spans="1:17" s="135" customFormat="1" ht="29.25" customHeight="1">
      <c r="A9" s="695"/>
      <c r="B9" s="684"/>
      <c r="C9" s="677"/>
      <c r="D9" s="682"/>
      <c r="E9" s="677"/>
      <c r="F9" s="677"/>
      <c r="G9" s="677"/>
      <c r="H9" s="677"/>
      <c r="I9" s="684"/>
      <c r="J9" s="682"/>
      <c r="K9" s="684"/>
      <c r="L9" s="682"/>
      <c r="M9" s="684"/>
      <c r="N9" s="682"/>
      <c r="O9" s="684"/>
      <c r="P9" s="682"/>
      <c r="Q9" s="681"/>
    </row>
    <row r="10" spans="1:17" ht="50.25" customHeight="1">
      <c r="A10" s="30">
        <v>2020</v>
      </c>
      <c r="B10" s="68">
        <v>0</v>
      </c>
      <c r="C10" s="69">
        <v>0</v>
      </c>
      <c r="D10" s="69">
        <v>0</v>
      </c>
      <c r="E10" s="69">
        <v>0</v>
      </c>
      <c r="F10" s="69">
        <v>0</v>
      </c>
      <c r="G10" s="69">
        <v>0</v>
      </c>
      <c r="H10" s="69">
        <v>0</v>
      </c>
      <c r="I10" s="70">
        <v>0</v>
      </c>
      <c r="J10" s="70">
        <v>0</v>
      </c>
      <c r="K10" s="70">
        <v>0</v>
      </c>
      <c r="L10" s="70">
        <v>0</v>
      </c>
      <c r="M10" s="70">
        <v>0</v>
      </c>
      <c r="N10" s="70">
        <v>0</v>
      </c>
      <c r="O10" s="70">
        <v>0</v>
      </c>
      <c r="P10" s="71">
        <v>0</v>
      </c>
      <c r="Q10" s="30">
        <v>2020</v>
      </c>
    </row>
    <row r="11" spans="1:17" s="3" customFormat="1" ht="50.25" customHeight="1">
      <c r="A11" s="114">
        <v>2021</v>
      </c>
      <c r="B11" s="324">
        <v>1</v>
      </c>
      <c r="C11" s="324">
        <v>19</v>
      </c>
      <c r="D11" s="324">
        <v>0</v>
      </c>
      <c r="E11" s="324">
        <v>0</v>
      </c>
      <c r="F11" s="324">
        <v>0</v>
      </c>
      <c r="G11" s="324">
        <v>19</v>
      </c>
      <c r="H11" s="324">
        <v>0</v>
      </c>
      <c r="I11" s="325">
        <v>1</v>
      </c>
      <c r="J11" s="325">
        <v>9</v>
      </c>
      <c r="K11" s="325">
        <v>1</v>
      </c>
      <c r="L11" s="325">
        <v>10</v>
      </c>
      <c r="M11" s="325">
        <v>1</v>
      </c>
      <c r="N11" s="325">
        <v>10</v>
      </c>
      <c r="O11" s="325">
        <v>0</v>
      </c>
      <c r="P11" s="326">
        <v>0</v>
      </c>
      <c r="Q11" s="30">
        <v>2021</v>
      </c>
    </row>
    <row r="12" spans="1:17" s="344" customFormat="1" ht="50.25" customHeight="1">
      <c r="A12" s="346">
        <v>2022</v>
      </c>
      <c r="B12" s="347">
        <v>0</v>
      </c>
      <c r="C12" s="324">
        <v>0</v>
      </c>
      <c r="D12" s="324">
        <v>0</v>
      </c>
      <c r="E12" s="324">
        <v>0</v>
      </c>
      <c r="F12" s="324">
        <v>0</v>
      </c>
      <c r="G12" s="324">
        <v>0</v>
      </c>
      <c r="H12" s="324">
        <v>0</v>
      </c>
      <c r="I12" s="325">
        <v>0</v>
      </c>
      <c r="J12" s="325">
        <v>0</v>
      </c>
      <c r="K12" s="325">
        <v>0</v>
      </c>
      <c r="L12" s="325"/>
      <c r="M12" s="325">
        <v>0</v>
      </c>
      <c r="N12" s="325">
        <v>0</v>
      </c>
      <c r="O12" s="325">
        <v>0</v>
      </c>
      <c r="P12" s="326">
        <v>0</v>
      </c>
      <c r="Q12" s="346">
        <v>2022</v>
      </c>
    </row>
    <row r="13" spans="1:17" s="344" customFormat="1" ht="50.25" customHeight="1">
      <c r="A13" s="346">
        <v>2023</v>
      </c>
      <c r="B13" s="347">
        <v>0</v>
      </c>
      <c r="C13" s="324">
        <v>0</v>
      </c>
      <c r="D13" s="324">
        <v>0</v>
      </c>
      <c r="E13" s="324">
        <v>0</v>
      </c>
      <c r="F13" s="324">
        <v>0</v>
      </c>
      <c r="G13" s="324">
        <v>0</v>
      </c>
      <c r="H13" s="324">
        <v>0</v>
      </c>
      <c r="I13" s="325">
        <v>0</v>
      </c>
      <c r="J13" s="325">
        <v>0</v>
      </c>
      <c r="K13" s="325">
        <v>0</v>
      </c>
      <c r="L13" s="325"/>
      <c r="M13" s="325">
        <v>0</v>
      </c>
      <c r="N13" s="325">
        <v>0</v>
      </c>
      <c r="O13" s="325">
        <v>0</v>
      </c>
      <c r="P13" s="326">
        <v>0</v>
      </c>
      <c r="Q13" s="346">
        <v>2023</v>
      </c>
    </row>
    <row r="14" spans="1:17" s="3" customFormat="1" ht="50.25" customHeight="1" thickBot="1">
      <c r="A14" s="136">
        <v>2024</v>
      </c>
      <c r="B14" s="168">
        <v>0</v>
      </c>
      <c r="C14" s="169">
        <v>0</v>
      </c>
      <c r="D14" s="169">
        <v>0</v>
      </c>
      <c r="E14" s="169">
        <v>0</v>
      </c>
      <c r="F14" s="169">
        <v>0</v>
      </c>
      <c r="G14" s="169">
        <v>0</v>
      </c>
      <c r="H14" s="169">
        <v>0</v>
      </c>
      <c r="I14" s="170">
        <v>0</v>
      </c>
      <c r="J14" s="170">
        <v>0</v>
      </c>
      <c r="K14" s="170">
        <v>0</v>
      </c>
      <c r="L14" s="170"/>
      <c r="M14" s="170">
        <v>0</v>
      </c>
      <c r="N14" s="170">
        <v>0</v>
      </c>
      <c r="O14" s="170">
        <v>0</v>
      </c>
      <c r="P14" s="171">
        <v>0</v>
      </c>
      <c r="Q14" s="136">
        <v>2024</v>
      </c>
    </row>
    <row r="15" spans="1:17" s="111" customFormat="1" ht="15" customHeight="1">
      <c r="A15" s="685" t="s">
        <v>441</v>
      </c>
      <c r="B15" s="685"/>
      <c r="C15" s="137"/>
      <c r="D15" s="137"/>
      <c r="E15" s="137"/>
      <c r="F15" s="137"/>
      <c r="G15" s="137"/>
      <c r="H15" s="137"/>
      <c r="I15" s="138"/>
      <c r="J15" s="138"/>
      <c r="K15" s="138"/>
      <c r="L15" s="138"/>
      <c r="M15" s="138"/>
      <c r="N15" s="138"/>
      <c r="O15" s="138"/>
      <c r="P15" s="138"/>
      <c r="Q15" s="30"/>
    </row>
    <row r="16" spans="1:17" s="135" customFormat="1" ht="15" customHeight="1">
      <c r="A16" s="135" t="s">
        <v>151</v>
      </c>
      <c r="O16" s="686"/>
      <c r="P16" s="687"/>
      <c r="Q16" s="133"/>
    </row>
    <row r="17" spans="1:17" s="135" customFormat="1" ht="15" customHeight="1">
      <c r="A17" s="111" t="s">
        <v>245</v>
      </c>
      <c r="Q17" s="133"/>
    </row>
    <row r="19" spans="1:17" ht="15.95" customHeight="1"/>
    <row r="20" spans="1:17" ht="15.95" customHeight="1"/>
    <row r="21" spans="1:17" ht="15.95" customHeight="1"/>
    <row r="22" spans="1:17" ht="14.1" customHeight="1"/>
    <row r="23" spans="1:17" ht="14.1" customHeight="1"/>
    <row r="24" spans="1:17" ht="14.1" customHeight="1"/>
    <row r="25" spans="1:17" ht="14.1" customHeight="1"/>
    <row r="26" spans="1:17" ht="14.1" customHeight="1"/>
    <row r="27" spans="1:17" ht="14.1" customHeight="1"/>
    <row r="28" spans="1:17" ht="14.1" customHeight="1"/>
    <row r="29" spans="1:17" ht="14.1" customHeight="1"/>
    <row r="30" spans="1:17" ht="14.1" customHeight="1"/>
    <row r="31" spans="1:17" ht="14.1" customHeight="1"/>
  </sheetData>
  <mergeCells count="27">
    <mergeCell ref="A15:B15"/>
    <mergeCell ref="O16:P16"/>
    <mergeCell ref="I6:P6"/>
    <mergeCell ref="I8:I9"/>
    <mergeCell ref="J8:J9"/>
    <mergeCell ref="K8:K9"/>
    <mergeCell ref="L8:L9"/>
    <mergeCell ref="M8:M9"/>
    <mergeCell ref="O7:P7"/>
    <mergeCell ref="I7:J7"/>
    <mergeCell ref="K7:L7"/>
    <mergeCell ref="P8:P9"/>
    <mergeCell ref="A6:A9"/>
    <mergeCell ref="B6:B9"/>
    <mergeCell ref="C6:C9"/>
    <mergeCell ref="D6:H6"/>
    <mergeCell ref="H7:H9"/>
    <mergeCell ref="A3:Q3"/>
    <mergeCell ref="A4:Q4"/>
    <mergeCell ref="Q6:Q9"/>
    <mergeCell ref="D7:D9"/>
    <mergeCell ref="E7:E9"/>
    <mergeCell ref="F7:F9"/>
    <mergeCell ref="G7:G9"/>
    <mergeCell ref="M7:N7"/>
    <mergeCell ref="N8:N9"/>
    <mergeCell ref="O8:O9"/>
  </mergeCells>
  <phoneticPr fontId="2" type="noConversion"/>
  <pageMargins left="0.71" right="0.75" top="0.75" bottom="0.72" header="0.51181102362204722" footer="0.51181102362204722"/>
  <pageSetup paperSize="9" scale="53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L98"/>
  <sheetViews>
    <sheetView showGridLines="0" view="pageBreakPreview" zoomScaleNormal="100" workbookViewId="0">
      <selection activeCell="B13" sqref="B13"/>
    </sheetView>
  </sheetViews>
  <sheetFormatPr defaultColWidth="8" defaultRowHeight="14.25"/>
  <cols>
    <col min="1" max="1" width="13.109375" style="241" customWidth="1"/>
    <col min="2" max="2" width="7.109375" style="242" customWidth="1"/>
    <col min="3" max="3" width="8.5546875" style="243" customWidth="1"/>
    <col min="4" max="4" width="7.109375" style="242" customWidth="1"/>
    <col min="5" max="5" width="8.5546875" style="243" customWidth="1"/>
    <col min="6" max="10" width="6.77734375" style="243" customWidth="1"/>
    <col min="11" max="11" width="6.77734375" style="244" customWidth="1"/>
    <col min="12" max="16384" width="8" style="243"/>
  </cols>
  <sheetData>
    <row r="1" spans="1:12" s="139" customFormat="1" ht="15" customHeight="1">
      <c r="A1" s="139" t="s">
        <v>87</v>
      </c>
      <c r="K1" s="212" t="s">
        <v>147</v>
      </c>
    </row>
    <row r="2" spans="1:12" s="139" customFormat="1" ht="15" customHeight="1">
      <c r="K2" s="212"/>
    </row>
    <row r="3" spans="1:12" s="240" customFormat="1" ht="24.95" customHeight="1">
      <c r="A3" s="706" t="s">
        <v>128</v>
      </c>
      <c r="B3" s="706"/>
      <c r="C3" s="706"/>
      <c r="D3" s="706"/>
      <c r="E3" s="706"/>
      <c r="F3" s="706"/>
      <c r="G3" s="706"/>
      <c r="H3" s="706"/>
      <c r="I3" s="706"/>
      <c r="J3" s="706"/>
      <c r="K3" s="706"/>
    </row>
    <row r="4" spans="1:12" s="240" customFormat="1" ht="24.95" customHeight="1">
      <c r="A4" s="706" t="s">
        <v>438</v>
      </c>
      <c r="B4" s="706"/>
      <c r="C4" s="706"/>
      <c r="D4" s="706"/>
      <c r="E4" s="706"/>
      <c r="F4" s="706"/>
      <c r="G4" s="706"/>
      <c r="H4" s="706"/>
      <c r="I4" s="706"/>
      <c r="J4" s="706"/>
      <c r="K4" s="706"/>
    </row>
    <row r="5" spans="1:12" s="139" customFormat="1" ht="15" customHeight="1" thickBot="1">
      <c r="A5" s="139" t="s">
        <v>266</v>
      </c>
      <c r="K5" s="239" t="s">
        <v>304</v>
      </c>
    </row>
    <row r="6" spans="1:12" s="140" customFormat="1" ht="25.5" customHeight="1">
      <c r="A6" s="693" t="s">
        <v>278</v>
      </c>
      <c r="B6" s="702" t="s">
        <v>412</v>
      </c>
      <c r="C6" s="699"/>
      <c r="D6" s="698" t="s">
        <v>413</v>
      </c>
      <c r="E6" s="699"/>
      <c r="F6" s="707" t="s">
        <v>305</v>
      </c>
      <c r="G6" s="708"/>
      <c r="H6" s="708"/>
      <c r="I6" s="708"/>
      <c r="J6" s="708"/>
      <c r="K6" s="708"/>
    </row>
    <row r="7" spans="1:12" s="140" customFormat="1" ht="25.5" customHeight="1">
      <c r="A7" s="704"/>
      <c r="B7" s="703"/>
      <c r="C7" s="701"/>
      <c r="D7" s="700"/>
      <c r="E7" s="701"/>
      <c r="F7" s="709" t="s">
        <v>83</v>
      </c>
      <c r="G7" s="710"/>
      <c r="H7" s="709" t="s">
        <v>84</v>
      </c>
      <c r="I7" s="710"/>
      <c r="J7" s="709" t="s">
        <v>85</v>
      </c>
      <c r="K7" s="711"/>
    </row>
    <row r="8" spans="1:12" s="140" customFormat="1" ht="25.5" customHeight="1">
      <c r="A8" s="705"/>
      <c r="B8" s="141" t="s">
        <v>267</v>
      </c>
      <c r="C8" s="142" t="s">
        <v>86</v>
      </c>
      <c r="D8" s="143" t="s">
        <v>267</v>
      </c>
      <c r="E8" s="142" t="s">
        <v>86</v>
      </c>
      <c r="F8" s="143" t="s">
        <v>267</v>
      </c>
      <c r="G8" s="142" t="s">
        <v>86</v>
      </c>
      <c r="H8" s="143" t="s">
        <v>267</v>
      </c>
      <c r="I8" s="142" t="s">
        <v>86</v>
      </c>
      <c r="J8" s="143" t="s">
        <v>267</v>
      </c>
      <c r="K8" s="144" t="s">
        <v>86</v>
      </c>
    </row>
    <row r="9" spans="1:12" s="6" customFormat="1" ht="50.1" customHeight="1">
      <c r="A9" s="72">
        <v>2020</v>
      </c>
      <c r="B9" s="81">
        <v>0</v>
      </c>
      <c r="C9" s="81">
        <v>0</v>
      </c>
      <c r="D9" s="81">
        <v>0</v>
      </c>
      <c r="E9" s="81">
        <v>0</v>
      </c>
      <c r="F9" s="81">
        <v>0</v>
      </c>
      <c r="G9" s="81">
        <v>0</v>
      </c>
      <c r="H9" s="81">
        <v>0</v>
      </c>
      <c r="I9" s="81">
        <v>0</v>
      </c>
      <c r="J9" s="81">
        <v>0</v>
      </c>
      <c r="K9" s="81">
        <v>0</v>
      </c>
    </row>
    <row r="10" spans="1:12" s="6" customFormat="1" ht="50.1" customHeight="1">
      <c r="A10" s="17">
        <v>2021</v>
      </c>
      <c r="B10" s="327">
        <f t="shared" ref="B10:C13" si="0">SUM(D10+F10)</f>
        <v>0</v>
      </c>
      <c r="C10" s="327">
        <f t="shared" si="0"/>
        <v>0</v>
      </c>
      <c r="D10" s="327">
        <v>0</v>
      </c>
      <c r="E10" s="327">
        <v>0</v>
      </c>
      <c r="F10" s="327">
        <f t="shared" ref="F10:G13" si="1">SUM(H10+J10)</f>
        <v>0</v>
      </c>
      <c r="G10" s="327">
        <f t="shared" si="1"/>
        <v>0</v>
      </c>
      <c r="H10" s="327">
        <v>0</v>
      </c>
      <c r="I10" s="327">
        <v>0</v>
      </c>
      <c r="J10" s="327">
        <v>0</v>
      </c>
      <c r="K10" s="327">
        <v>0</v>
      </c>
    </row>
    <row r="11" spans="1:12" s="349" customFormat="1" ht="50.1" customHeight="1">
      <c r="A11" s="350">
        <v>2022</v>
      </c>
      <c r="B11" s="351">
        <f t="shared" si="0"/>
        <v>0</v>
      </c>
      <c r="C11" s="351">
        <f t="shared" si="0"/>
        <v>0</v>
      </c>
      <c r="D11" s="351"/>
      <c r="E11" s="351"/>
      <c r="F11" s="351">
        <f t="shared" si="1"/>
        <v>0</v>
      </c>
      <c r="G11" s="351">
        <f t="shared" si="1"/>
        <v>0</v>
      </c>
      <c r="H11" s="351"/>
      <c r="I11" s="351"/>
      <c r="J11" s="351"/>
      <c r="K11" s="351"/>
      <c r="L11" s="348"/>
    </row>
    <row r="12" spans="1:12" s="349" customFormat="1" ht="50.1" customHeight="1">
      <c r="A12" s="350">
        <v>2023</v>
      </c>
      <c r="B12" s="351">
        <f t="shared" si="0"/>
        <v>0</v>
      </c>
      <c r="C12" s="351">
        <f t="shared" si="0"/>
        <v>0</v>
      </c>
      <c r="D12" s="351"/>
      <c r="E12" s="351"/>
      <c r="F12" s="351">
        <f t="shared" si="1"/>
        <v>0</v>
      </c>
      <c r="G12" s="351">
        <f t="shared" si="1"/>
        <v>0</v>
      </c>
      <c r="H12" s="351"/>
      <c r="I12" s="351"/>
      <c r="J12" s="351"/>
      <c r="K12" s="351"/>
      <c r="L12" s="348"/>
    </row>
    <row r="13" spans="1:12" s="6" customFormat="1" ht="50.1" customHeight="1" thickBot="1">
      <c r="A13" s="18">
        <v>2024</v>
      </c>
      <c r="B13" s="19">
        <f t="shared" si="0"/>
        <v>0</v>
      </c>
      <c r="C13" s="55">
        <f t="shared" si="0"/>
        <v>0</v>
      </c>
      <c r="D13" s="172"/>
      <c r="E13" s="172"/>
      <c r="F13" s="76">
        <f t="shared" si="1"/>
        <v>0</v>
      </c>
      <c r="G13" s="76">
        <f t="shared" si="1"/>
        <v>0</v>
      </c>
      <c r="H13" s="172"/>
      <c r="I13" s="172"/>
      <c r="J13" s="172"/>
      <c r="K13" s="172"/>
      <c r="L13" s="46"/>
    </row>
    <row r="14" spans="1:12" s="140" customFormat="1" ht="15" customHeight="1">
      <c r="A14" s="139" t="s">
        <v>258</v>
      </c>
      <c r="K14" s="239"/>
    </row>
    <row r="15" spans="1:12" s="140" customFormat="1" ht="15" customHeight="1">
      <c r="A15" s="245" t="s">
        <v>268</v>
      </c>
      <c r="K15" s="246"/>
    </row>
    <row r="16" spans="1:12" s="5" customFormat="1" ht="11.25">
      <c r="A16" s="145"/>
      <c r="B16" s="7"/>
      <c r="F16" s="20"/>
      <c r="G16" s="20"/>
      <c r="H16" s="20"/>
      <c r="I16" s="20"/>
      <c r="J16" s="20"/>
      <c r="K16" s="21"/>
    </row>
    <row r="17" spans="1:11" s="5" customFormat="1" ht="11.25">
      <c r="A17" s="145"/>
      <c r="B17" s="7"/>
      <c r="F17" s="20"/>
      <c r="G17" s="20"/>
      <c r="H17" s="20"/>
      <c r="I17" s="20"/>
      <c r="J17" s="20"/>
      <c r="K17" s="21"/>
    </row>
    <row r="18" spans="1:11" s="5" customFormat="1" ht="11.25">
      <c r="A18" s="145"/>
      <c r="B18" s="7"/>
      <c r="F18" s="20"/>
      <c r="G18" s="20"/>
      <c r="H18" s="20"/>
      <c r="I18" s="20"/>
      <c r="J18" s="20"/>
      <c r="K18" s="21"/>
    </row>
    <row r="19" spans="1:11" s="5" customFormat="1" ht="11.25">
      <c r="A19" s="145"/>
      <c r="B19" s="7"/>
      <c r="F19" s="20"/>
      <c r="G19" s="20"/>
      <c r="H19" s="20"/>
      <c r="I19" s="20"/>
      <c r="J19" s="20"/>
      <c r="K19" s="21"/>
    </row>
    <row r="20" spans="1:11" s="5" customFormat="1" ht="11.25">
      <c r="A20" s="145"/>
      <c r="B20" s="7"/>
      <c r="F20" s="20"/>
      <c r="G20" s="20"/>
      <c r="H20" s="20"/>
      <c r="I20" s="20"/>
      <c r="J20" s="20"/>
      <c r="K20" s="21"/>
    </row>
    <row r="21" spans="1:11" s="5" customFormat="1" ht="11.25">
      <c r="A21" s="145"/>
      <c r="B21" s="7"/>
      <c r="D21" s="7"/>
      <c r="F21" s="20"/>
      <c r="G21" s="20"/>
      <c r="H21" s="20"/>
      <c r="I21" s="20"/>
      <c r="J21" s="20"/>
      <c r="K21" s="21"/>
    </row>
    <row r="22" spans="1:11" s="5" customFormat="1" ht="11.25">
      <c r="A22" s="145"/>
      <c r="B22" s="7"/>
      <c r="D22" s="7"/>
      <c r="F22" s="20"/>
      <c r="G22" s="20"/>
      <c r="H22" s="20"/>
      <c r="I22" s="20"/>
      <c r="J22" s="20"/>
      <c r="K22" s="21"/>
    </row>
    <row r="23" spans="1:11" s="5" customFormat="1" ht="11.25">
      <c r="A23" s="145"/>
      <c r="B23" s="7"/>
      <c r="D23" s="7"/>
      <c r="F23" s="20"/>
      <c r="G23" s="20"/>
      <c r="H23" s="20"/>
      <c r="I23" s="20"/>
      <c r="J23" s="20"/>
      <c r="K23" s="21"/>
    </row>
    <row r="24" spans="1:11" s="5" customFormat="1" ht="11.25">
      <c r="A24" s="145"/>
      <c r="B24" s="7"/>
      <c r="D24" s="7"/>
      <c r="F24" s="20"/>
      <c r="G24" s="20"/>
      <c r="H24" s="20"/>
      <c r="I24" s="20"/>
      <c r="J24" s="20"/>
      <c r="K24" s="21"/>
    </row>
    <row r="25" spans="1:11" s="5" customFormat="1" ht="11.25">
      <c r="A25" s="145"/>
      <c r="B25" s="7"/>
      <c r="D25" s="7"/>
      <c r="F25" s="20"/>
      <c r="G25" s="20"/>
      <c r="H25" s="20"/>
      <c r="I25" s="20"/>
      <c r="J25" s="20"/>
      <c r="K25" s="21"/>
    </row>
    <row r="26" spans="1:11" s="5" customFormat="1" ht="11.25">
      <c r="A26" s="145"/>
      <c r="B26" s="7"/>
      <c r="D26" s="7"/>
      <c r="F26" s="20"/>
      <c r="G26" s="20"/>
      <c r="H26" s="20"/>
      <c r="I26" s="20"/>
      <c r="J26" s="20"/>
      <c r="K26" s="21"/>
    </row>
    <row r="27" spans="1:11" s="5" customFormat="1" ht="11.25">
      <c r="A27" s="145"/>
      <c r="B27" s="7"/>
      <c r="D27" s="7"/>
      <c r="F27" s="20"/>
      <c r="G27" s="20"/>
      <c r="H27" s="20"/>
      <c r="I27" s="20"/>
      <c r="J27" s="20"/>
      <c r="K27" s="21"/>
    </row>
    <row r="28" spans="1:11" s="5" customFormat="1" ht="11.25">
      <c r="A28" s="145"/>
      <c r="B28" s="7"/>
      <c r="D28" s="7"/>
      <c r="F28" s="20"/>
      <c r="G28" s="20"/>
      <c r="H28" s="20"/>
      <c r="I28" s="20"/>
      <c r="J28" s="20"/>
      <c r="K28" s="21"/>
    </row>
    <row r="29" spans="1:11" s="5" customFormat="1" ht="11.25">
      <c r="A29" s="145"/>
      <c r="B29" s="7"/>
      <c r="D29" s="7"/>
      <c r="F29" s="20"/>
      <c r="G29" s="20"/>
      <c r="H29" s="20"/>
      <c r="I29" s="20"/>
      <c r="J29" s="20"/>
      <c r="K29" s="21"/>
    </row>
    <row r="30" spans="1:11" s="5" customFormat="1" ht="11.25">
      <c r="A30" s="145"/>
      <c r="B30" s="7"/>
      <c r="D30" s="7"/>
      <c r="F30" s="20"/>
      <c r="G30" s="20"/>
      <c r="H30" s="20"/>
      <c r="I30" s="20"/>
      <c r="J30" s="20"/>
      <c r="K30" s="21"/>
    </row>
    <row r="31" spans="1:11" s="5" customFormat="1" ht="11.25">
      <c r="A31" s="145"/>
      <c r="B31" s="7"/>
      <c r="D31" s="7"/>
      <c r="F31" s="20"/>
      <c r="G31" s="20"/>
      <c r="H31" s="20"/>
      <c r="I31" s="20"/>
      <c r="J31" s="20"/>
      <c r="K31" s="21"/>
    </row>
    <row r="32" spans="1:11" s="5" customFormat="1" ht="11.25">
      <c r="A32" s="145"/>
      <c r="B32" s="7"/>
      <c r="D32" s="7"/>
      <c r="F32" s="20"/>
      <c r="G32" s="20"/>
      <c r="H32" s="20"/>
      <c r="I32" s="20"/>
      <c r="J32" s="20"/>
      <c r="K32" s="21"/>
    </row>
    <row r="33" spans="1:11" s="5" customFormat="1" ht="11.25">
      <c r="A33" s="145"/>
      <c r="B33" s="7"/>
      <c r="D33" s="7"/>
      <c r="F33" s="20"/>
      <c r="G33" s="20"/>
      <c r="H33" s="20"/>
      <c r="I33" s="20"/>
      <c r="J33" s="20"/>
      <c r="K33" s="21"/>
    </row>
    <row r="34" spans="1:11" s="5" customFormat="1" ht="11.25">
      <c r="A34" s="145"/>
      <c r="B34" s="7"/>
      <c r="D34" s="7"/>
      <c r="F34" s="20"/>
      <c r="G34" s="20"/>
      <c r="H34" s="20"/>
      <c r="I34" s="20"/>
      <c r="J34" s="20"/>
      <c r="K34" s="21"/>
    </row>
    <row r="35" spans="1:11" s="5" customFormat="1" ht="11.25">
      <c r="A35" s="145"/>
      <c r="B35" s="7"/>
      <c r="D35" s="7"/>
      <c r="F35" s="20"/>
      <c r="G35" s="20"/>
      <c r="H35" s="20"/>
      <c r="I35" s="20"/>
      <c r="J35" s="20"/>
      <c r="K35" s="21"/>
    </row>
    <row r="36" spans="1:11" s="5" customFormat="1" ht="11.25">
      <c r="A36" s="145"/>
      <c r="B36" s="7"/>
      <c r="D36" s="7"/>
      <c r="F36" s="20"/>
      <c r="G36" s="20"/>
      <c r="H36" s="20"/>
      <c r="I36" s="20"/>
      <c r="J36" s="20"/>
      <c r="K36" s="21"/>
    </row>
    <row r="37" spans="1:11" s="5" customFormat="1" ht="11.25">
      <c r="A37" s="145"/>
      <c r="B37" s="7"/>
      <c r="D37" s="7"/>
      <c r="F37" s="20"/>
      <c r="G37" s="20"/>
      <c r="H37" s="20"/>
      <c r="I37" s="20"/>
      <c r="J37" s="20"/>
      <c r="K37" s="21"/>
    </row>
    <row r="38" spans="1:11" s="5" customFormat="1" ht="11.25">
      <c r="A38" s="145"/>
      <c r="B38" s="7"/>
      <c r="D38" s="7"/>
      <c r="F38" s="20"/>
      <c r="G38" s="20"/>
      <c r="H38" s="20"/>
      <c r="I38" s="20"/>
      <c r="J38" s="20"/>
      <c r="K38" s="21"/>
    </row>
    <row r="39" spans="1:11" s="5" customFormat="1" ht="11.25">
      <c r="A39" s="145"/>
      <c r="B39" s="7"/>
      <c r="D39" s="7"/>
      <c r="F39" s="20"/>
      <c r="G39" s="20"/>
      <c r="H39" s="20"/>
      <c r="I39" s="20"/>
      <c r="J39" s="20"/>
      <c r="K39" s="21"/>
    </row>
    <row r="40" spans="1:11" s="5" customFormat="1" ht="11.25">
      <c r="A40" s="145"/>
      <c r="B40" s="7"/>
      <c r="D40" s="7"/>
      <c r="F40" s="20"/>
      <c r="G40" s="20"/>
      <c r="H40" s="20"/>
      <c r="I40" s="20"/>
      <c r="J40" s="20"/>
      <c r="K40" s="21"/>
    </row>
    <row r="41" spans="1:11" s="5" customFormat="1" ht="11.25">
      <c r="A41" s="145"/>
      <c r="B41" s="7"/>
      <c r="D41" s="7"/>
      <c r="F41" s="20"/>
      <c r="G41" s="20"/>
      <c r="H41" s="20"/>
      <c r="I41" s="20"/>
      <c r="J41" s="20"/>
      <c r="K41" s="21"/>
    </row>
    <row r="42" spans="1:11" s="5" customFormat="1" ht="11.25">
      <c r="A42" s="145"/>
      <c r="B42" s="7"/>
      <c r="D42" s="7"/>
      <c r="K42" s="21"/>
    </row>
    <row r="43" spans="1:11" s="5" customFormat="1" ht="11.25">
      <c r="A43" s="145"/>
      <c r="B43" s="7"/>
      <c r="D43" s="7"/>
      <c r="K43" s="21"/>
    </row>
    <row r="44" spans="1:11" s="5" customFormat="1" ht="11.25">
      <c r="A44" s="145"/>
      <c r="B44" s="7"/>
      <c r="D44" s="7"/>
      <c r="K44" s="21"/>
    </row>
    <row r="45" spans="1:11" s="5" customFormat="1" ht="11.25">
      <c r="A45" s="145"/>
      <c r="B45" s="7"/>
      <c r="D45" s="7"/>
      <c r="K45" s="21"/>
    </row>
    <row r="46" spans="1:11" s="5" customFormat="1" ht="11.25">
      <c r="A46" s="145"/>
      <c r="B46" s="7"/>
      <c r="D46" s="7"/>
      <c r="K46" s="21"/>
    </row>
    <row r="47" spans="1:11" s="5" customFormat="1" ht="11.25">
      <c r="A47" s="145"/>
      <c r="B47" s="7"/>
      <c r="D47" s="7"/>
      <c r="K47" s="21"/>
    </row>
    <row r="48" spans="1:11" s="5" customFormat="1" ht="11.25">
      <c r="A48" s="145"/>
      <c r="B48" s="7"/>
      <c r="D48" s="7"/>
      <c r="K48" s="21"/>
    </row>
    <row r="49" spans="1:11" s="5" customFormat="1" ht="11.25">
      <c r="A49" s="145"/>
      <c r="B49" s="7"/>
      <c r="D49" s="7"/>
      <c r="K49" s="21"/>
    </row>
    <row r="50" spans="1:11" s="5" customFormat="1" ht="11.25">
      <c r="A50" s="145"/>
      <c r="B50" s="7"/>
      <c r="D50" s="7"/>
      <c r="K50" s="21"/>
    </row>
    <row r="51" spans="1:11" s="5" customFormat="1" ht="11.25">
      <c r="A51" s="145"/>
      <c r="B51" s="7"/>
      <c r="D51" s="7"/>
      <c r="K51" s="21"/>
    </row>
    <row r="52" spans="1:11" s="5" customFormat="1" ht="11.25">
      <c r="A52" s="145"/>
      <c r="B52" s="7"/>
      <c r="D52" s="7"/>
      <c r="K52" s="21"/>
    </row>
    <row r="53" spans="1:11" s="5" customFormat="1" ht="11.25">
      <c r="A53" s="145"/>
      <c r="B53" s="7"/>
      <c r="D53" s="7"/>
      <c r="K53" s="21"/>
    </row>
    <row r="54" spans="1:11" s="5" customFormat="1" ht="11.25">
      <c r="A54" s="145"/>
      <c r="B54" s="7"/>
      <c r="D54" s="7"/>
      <c r="K54" s="21"/>
    </row>
    <row r="55" spans="1:11" s="5" customFormat="1" ht="11.25">
      <c r="A55" s="145"/>
      <c r="B55" s="7"/>
      <c r="D55" s="7"/>
      <c r="K55" s="21"/>
    </row>
    <row r="56" spans="1:11" s="5" customFormat="1" ht="11.25">
      <c r="A56" s="145"/>
      <c r="B56" s="7"/>
      <c r="D56" s="7"/>
      <c r="K56" s="21"/>
    </row>
    <row r="57" spans="1:11" s="5" customFormat="1" ht="11.25">
      <c r="A57" s="145"/>
      <c r="B57" s="7"/>
      <c r="D57" s="7"/>
      <c r="K57" s="21"/>
    </row>
    <row r="58" spans="1:11" s="5" customFormat="1" ht="11.25">
      <c r="A58" s="145"/>
      <c r="B58" s="7"/>
      <c r="D58" s="7"/>
      <c r="K58" s="21"/>
    </row>
    <row r="59" spans="1:11" s="5" customFormat="1" ht="11.25">
      <c r="A59" s="145"/>
      <c r="B59" s="7"/>
      <c r="D59" s="7"/>
      <c r="K59" s="21"/>
    </row>
    <row r="60" spans="1:11" s="5" customFormat="1" ht="11.25">
      <c r="A60" s="145"/>
      <c r="B60" s="7"/>
      <c r="D60" s="7"/>
      <c r="K60" s="21"/>
    </row>
    <row r="61" spans="1:11" s="5" customFormat="1" ht="11.25">
      <c r="A61" s="145"/>
      <c r="B61" s="7"/>
      <c r="D61" s="7"/>
      <c r="K61" s="21"/>
    </row>
    <row r="62" spans="1:11" s="5" customFormat="1" ht="11.25">
      <c r="A62" s="145"/>
      <c r="B62" s="7"/>
      <c r="D62" s="7"/>
      <c r="K62" s="21"/>
    </row>
    <row r="63" spans="1:11" s="5" customFormat="1" ht="11.25">
      <c r="A63" s="145"/>
      <c r="B63" s="7"/>
      <c r="D63" s="7"/>
      <c r="K63" s="21"/>
    </row>
    <row r="64" spans="1:11" s="5" customFormat="1" ht="11.25">
      <c r="A64" s="145"/>
      <c r="B64" s="7"/>
      <c r="D64" s="7"/>
      <c r="K64" s="21"/>
    </row>
    <row r="65" spans="1:11" s="5" customFormat="1" ht="11.25">
      <c r="A65" s="145"/>
      <c r="B65" s="7"/>
      <c r="D65" s="7"/>
      <c r="K65" s="21"/>
    </row>
    <row r="66" spans="1:11" s="5" customFormat="1" ht="11.25">
      <c r="A66" s="145"/>
      <c r="B66" s="7"/>
      <c r="D66" s="7"/>
      <c r="K66" s="21"/>
    </row>
    <row r="67" spans="1:11" s="5" customFormat="1" ht="11.25">
      <c r="A67" s="145"/>
      <c r="B67" s="7"/>
      <c r="D67" s="7"/>
      <c r="K67" s="21"/>
    </row>
    <row r="68" spans="1:11" s="5" customFormat="1" ht="11.25">
      <c r="A68" s="145"/>
      <c r="B68" s="7"/>
      <c r="D68" s="7"/>
      <c r="K68" s="21"/>
    </row>
    <row r="69" spans="1:11" s="5" customFormat="1" ht="11.25">
      <c r="A69" s="145"/>
      <c r="B69" s="7"/>
      <c r="D69" s="7"/>
      <c r="K69" s="21"/>
    </row>
    <row r="70" spans="1:11" s="5" customFormat="1" ht="11.25">
      <c r="A70" s="145"/>
      <c r="B70" s="7"/>
      <c r="D70" s="7"/>
      <c r="K70" s="21"/>
    </row>
    <row r="71" spans="1:11" s="5" customFormat="1" ht="11.25">
      <c r="A71" s="145"/>
      <c r="B71" s="7"/>
      <c r="D71" s="7"/>
      <c r="K71" s="21"/>
    </row>
    <row r="72" spans="1:11" s="5" customFormat="1" ht="11.25">
      <c r="A72" s="145"/>
      <c r="B72" s="7"/>
      <c r="D72" s="7"/>
      <c r="K72" s="21"/>
    </row>
    <row r="73" spans="1:11" s="5" customFormat="1" ht="11.25">
      <c r="A73" s="145"/>
      <c r="B73" s="7"/>
      <c r="D73" s="7"/>
      <c r="K73" s="21"/>
    </row>
    <row r="74" spans="1:11" s="5" customFormat="1" ht="11.25">
      <c r="A74" s="145"/>
      <c r="B74" s="7"/>
      <c r="D74" s="7"/>
      <c r="K74" s="21"/>
    </row>
    <row r="75" spans="1:11" s="5" customFormat="1" ht="11.25">
      <c r="A75" s="145"/>
      <c r="B75" s="7"/>
      <c r="D75" s="7"/>
      <c r="K75" s="21"/>
    </row>
    <row r="76" spans="1:11" s="5" customFormat="1" ht="11.25">
      <c r="A76" s="145"/>
      <c r="B76" s="7"/>
      <c r="D76" s="7"/>
      <c r="K76" s="21"/>
    </row>
    <row r="77" spans="1:11" s="5" customFormat="1" ht="11.25">
      <c r="A77" s="145"/>
      <c r="B77" s="7"/>
      <c r="D77" s="7"/>
      <c r="K77" s="21"/>
    </row>
    <row r="78" spans="1:11" s="5" customFormat="1" ht="11.25">
      <c r="A78" s="145"/>
      <c r="B78" s="7"/>
      <c r="D78" s="7"/>
      <c r="K78" s="21"/>
    </row>
    <row r="79" spans="1:11" s="5" customFormat="1" ht="11.25">
      <c r="A79" s="145"/>
      <c r="B79" s="7"/>
      <c r="D79" s="7"/>
      <c r="K79" s="21"/>
    </row>
    <row r="80" spans="1:11" s="5" customFormat="1" ht="11.25">
      <c r="A80" s="145"/>
      <c r="B80" s="7"/>
      <c r="D80" s="7"/>
      <c r="K80" s="21"/>
    </row>
    <row r="81" spans="1:11" s="5" customFormat="1" ht="11.25">
      <c r="A81" s="145"/>
      <c r="B81" s="7"/>
      <c r="D81" s="7"/>
      <c r="K81" s="21"/>
    </row>
    <row r="82" spans="1:11" s="5" customFormat="1" ht="11.25">
      <c r="A82" s="145"/>
      <c r="B82" s="7"/>
      <c r="D82" s="7"/>
      <c r="K82" s="21"/>
    </row>
    <row r="83" spans="1:11" s="5" customFormat="1" ht="11.25">
      <c r="A83" s="145"/>
      <c r="B83" s="7"/>
      <c r="D83" s="7"/>
      <c r="K83" s="21"/>
    </row>
    <row r="84" spans="1:11" s="5" customFormat="1" ht="11.25">
      <c r="A84" s="145"/>
      <c r="B84" s="7"/>
      <c r="D84" s="7"/>
      <c r="K84" s="21"/>
    </row>
    <row r="85" spans="1:11" s="5" customFormat="1" ht="11.25">
      <c r="A85" s="145"/>
      <c r="B85" s="7"/>
      <c r="D85" s="7"/>
      <c r="K85" s="21"/>
    </row>
    <row r="86" spans="1:11" s="5" customFormat="1" ht="11.25">
      <c r="A86" s="145"/>
      <c r="B86" s="7"/>
      <c r="D86" s="7"/>
      <c r="K86" s="21"/>
    </row>
    <row r="87" spans="1:11" s="5" customFormat="1" ht="11.25">
      <c r="A87" s="145"/>
      <c r="B87" s="7"/>
      <c r="D87" s="7"/>
      <c r="K87" s="21"/>
    </row>
    <row r="88" spans="1:11" s="5" customFormat="1" ht="11.25">
      <c r="A88" s="145"/>
      <c r="B88" s="7"/>
      <c r="D88" s="7"/>
      <c r="K88" s="21"/>
    </row>
    <row r="89" spans="1:11" s="5" customFormat="1" ht="11.25">
      <c r="A89" s="145"/>
      <c r="B89" s="7"/>
      <c r="D89" s="7"/>
      <c r="K89" s="21"/>
    </row>
    <row r="90" spans="1:11" s="5" customFormat="1" ht="11.25">
      <c r="A90" s="145"/>
      <c r="B90" s="7"/>
      <c r="D90" s="7"/>
      <c r="K90" s="21"/>
    </row>
    <row r="91" spans="1:11" s="5" customFormat="1" ht="11.25">
      <c r="A91" s="145"/>
      <c r="B91" s="7"/>
      <c r="D91" s="7"/>
      <c r="K91" s="21"/>
    </row>
    <row r="92" spans="1:11" s="5" customFormat="1" ht="11.25">
      <c r="A92" s="145"/>
      <c r="B92" s="7"/>
      <c r="D92" s="7"/>
      <c r="K92" s="21"/>
    </row>
    <row r="93" spans="1:11" s="5" customFormat="1" ht="11.25">
      <c r="A93" s="145"/>
      <c r="B93" s="7"/>
      <c r="D93" s="7"/>
      <c r="K93" s="21"/>
    </row>
    <row r="94" spans="1:11" s="5" customFormat="1" ht="11.25">
      <c r="A94" s="145"/>
      <c r="B94" s="7"/>
      <c r="D94" s="7"/>
      <c r="K94" s="21"/>
    </row>
    <row r="95" spans="1:11" s="5" customFormat="1" ht="11.25">
      <c r="A95" s="145"/>
      <c r="B95" s="7"/>
      <c r="D95" s="7"/>
      <c r="K95" s="21"/>
    </row>
    <row r="96" spans="1:11" s="5" customFormat="1" ht="11.25">
      <c r="A96" s="145"/>
      <c r="B96" s="7"/>
      <c r="D96" s="7"/>
      <c r="K96" s="21"/>
    </row>
    <row r="97" spans="1:11" s="5" customFormat="1" ht="11.25">
      <c r="A97" s="145"/>
      <c r="B97" s="7"/>
      <c r="D97" s="7"/>
      <c r="K97" s="21"/>
    </row>
    <row r="98" spans="1:11" s="5" customFormat="1" ht="11.25">
      <c r="A98" s="145"/>
      <c r="B98" s="7"/>
      <c r="D98" s="7"/>
      <c r="K98" s="21"/>
    </row>
  </sheetData>
  <mergeCells count="9">
    <mergeCell ref="D6:E7"/>
    <mergeCell ref="B6:C7"/>
    <mergeCell ref="A6:A8"/>
    <mergeCell ref="A3:K3"/>
    <mergeCell ref="A4:K4"/>
    <mergeCell ref="F6:K6"/>
    <mergeCell ref="F7:G7"/>
    <mergeCell ref="H7:I7"/>
    <mergeCell ref="J7:K7"/>
  </mergeCells>
  <phoneticPr fontId="9" type="noConversion"/>
  <printOptions gridLinesSet="0"/>
  <pageMargins left="0.70866141732283505" right="0.70866141732283505" top="0.78740157480314998" bottom="0.78740157480314998" header="0.39370078740157499" footer="0.39370078740157499"/>
  <pageSetup paperSize="9" scale="88" pageOrder="overThenDown" orientation="portrait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7"/>
  <dimension ref="A1:AH16"/>
  <sheetViews>
    <sheetView showGridLines="0" view="pageBreakPreview" zoomScaleNormal="100" zoomScaleSheetLayoutView="100" workbookViewId="0">
      <selection activeCell="D15" sqref="D15"/>
    </sheetView>
  </sheetViews>
  <sheetFormatPr defaultColWidth="6.77734375" defaultRowHeight="12"/>
  <cols>
    <col min="1" max="1" width="6.77734375" style="146" customWidth="1"/>
    <col min="2" max="21" width="6.77734375" style="251" customWidth="1"/>
    <col min="22" max="27" width="6.21875" style="251" customWidth="1"/>
    <col min="28" max="28" width="6.21875" style="252" customWidth="1"/>
    <col min="29" max="33" width="6.21875" style="251" customWidth="1"/>
    <col min="34" max="34" width="6.77734375" style="146" customWidth="1"/>
    <col min="35" max="16384" width="6.77734375" style="251"/>
  </cols>
  <sheetData>
    <row r="1" spans="1:34" s="122" customFormat="1" ht="15" customHeight="1">
      <c r="A1" s="122" t="s">
        <v>87</v>
      </c>
      <c r="AH1" s="167" t="s">
        <v>92</v>
      </c>
    </row>
    <row r="2" spans="1:34" s="122" customFormat="1" ht="15" customHeight="1">
      <c r="AH2" s="167"/>
    </row>
    <row r="3" spans="1:34" s="237" customFormat="1" ht="24.95" customHeight="1">
      <c r="A3" s="585" t="s">
        <v>93</v>
      </c>
      <c r="B3" s="585"/>
      <c r="C3" s="585"/>
      <c r="D3" s="585"/>
      <c r="E3" s="585"/>
      <c r="F3" s="585"/>
      <c r="G3" s="585"/>
      <c r="H3" s="585"/>
      <c r="I3" s="585"/>
      <c r="J3" s="585"/>
      <c r="K3" s="585"/>
      <c r="L3" s="585"/>
      <c r="M3" s="585"/>
      <c r="N3" s="585"/>
      <c r="O3" s="585"/>
      <c r="P3" s="585"/>
      <c r="Q3" s="585"/>
      <c r="R3" s="585"/>
      <c r="S3" s="585"/>
      <c r="T3" s="585"/>
      <c r="U3" s="585"/>
      <c r="V3" s="585"/>
      <c r="W3" s="585"/>
      <c r="X3" s="585"/>
      <c r="Y3" s="585"/>
      <c r="Z3" s="585"/>
      <c r="AA3" s="585"/>
      <c r="AB3" s="585"/>
      <c r="AC3" s="585"/>
      <c r="AD3" s="585"/>
      <c r="AE3" s="585"/>
      <c r="AF3" s="585"/>
      <c r="AG3" s="585"/>
      <c r="AH3" s="585"/>
    </row>
    <row r="4" spans="1:34" s="237" customFormat="1" ht="24.95" customHeight="1">
      <c r="A4" s="585" t="s">
        <v>423</v>
      </c>
      <c r="B4" s="585"/>
      <c r="C4" s="585"/>
      <c r="D4" s="585"/>
      <c r="E4" s="585"/>
      <c r="F4" s="585"/>
      <c r="G4" s="585"/>
      <c r="H4" s="585"/>
      <c r="I4" s="585"/>
      <c r="J4" s="585"/>
      <c r="K4" s="585"/>
      <c r="L4" s="585"/>
      <c r="M4" s="585"/>
      <c r="N4" s="585"/>
      <c r="O4" s="585"/>
      <c r="P4" s="585"/>
      <c r="Q4" s="585"/>
      <c r="R4" s="585"/>
      <c r="S4" s="585"/>
      <c r="T4" s="585"/>
      <c r="U4" s="585"/>
      <c r="V4" s="585"/>
      <c r="W4" s="585"/>
      <c r="X4" s="585"/>
      <c r="Y4" s="585"/>
      <c r="Z4" s="585"/>
      <c r="AA4" s="585"/>
      <c r="AB4" s="585"/>
      <c r="AC4" s="585"/>
      <c r="AD4" s="585"/>
      <c r="AE4" s="585"/>
      <c r="AF4" s="585"/>
      <c r="AG4" s="585"/>
      <c r="AH4" s="585"/>
    </row>
    <row r="5" spans="1:34" s="247" customFormat="1" ht="15" customHeight="1" thickBot="1">
      <c r="A5" s="247" t="s">
        <v>11</v>
      </c>
      <c r="P5" s="248"/>
      <c r="Q5" s="248"/>
      <c r="R5" s="248"/>
      <c r="S5" s="248"/>
      <c r="T5" s="248"/>
      <c r="U5" s="248"/>
      <c r="V5" s="248"/>
      <c r="W5" s="248"/>
      <c r="X5" s="248"/>
      <c r="Y5" s="248"/>
      <c r="Z5" s="248"/>
      <c r="AA5" s="248"/>
      <c r="AB5" s="248"/>
      <c r="AC5" s="248"/>
      <c r="AD5" s="248"/>
      <c r="AE5" s="248"/>
      <c r="AF5" s="248"/>
      <c r="AG5" s="248"/>
      <c r="AH5" s="249" t="s">
        <v>306</v>
      </c>
    </row>
    <row r="6" spans="1:34" s="146" customFormat="1" ht="27" customHeight="1">
      <c r="A6" s="725" t="s">
        <v>141</v>
      </c>
      <c r="B6" s="696" t="s">
        <v>461</v>
      </c>
      <c r="C6" s="689"/>
      <c r="D6" s="712" t="s">
        <v>312</v>
      </c>
      <c r="E6" s="713"/>
      <c r="F6" s="713"/>
      <c r="G6" s="713"/>
      <c r="H6" s="713"/>
      <c r="I6" s="713"/>
      <c r="J6" s="713"/>
      <c r="K6" s="713"/>
      <c r="L6" s="713"/>
      <c r="M6" s="713"/>
      <c r="N6" s="713"/>
      <c r="O6" s="713"/>
      <c r="P6" s="713"/>
      <c r="Q6" s="713"/>
      <c r="R6" s="713"/>
      <c r="S6" s="713"/>
      <c r="T6" s="713"/>
      <c r="U6" s="688"/>
      <c r="V6" s="712" t="s">
        <v>9</v>
      </c>
      <c r="W6" s="713"/>
      <c r="X6" s="713"/>
      <c r="Y6" s="713"/>
      <c r="Z6" s="713"/>
      <c r="AA6" s="713"/>
      <c r="AB6" s="713"/>
      <c r="AC6" s="713"/>
      <c r="AD6" s="713"/>
      <c r="AE6" s="713"/>
      <c r="AF6" s="713"/>
      <c r="AG6" s="713"/>
      <c r="AH6" s="714" t="s">
        <v>243</v>
      </c>
    </row>
    <row r="7" spans="1:34" s="146" customFormat="1" ht="33" customHeight="1">
      <c r="A7" s="726"/>
      <c r="B7" s="692"/>
      <c r="C7" s="676"/>
      <c r="D7" s="723" t="s">
        <v>313</v>
      </c>
      <c r="E7" s="724"/>
      <c r="F7" s="724"/>
      <c r="G7" s="724"/>
      <c r="H7" s="724"/>
      <c r="I7" s="724"/>
      <c r="J7" s="724"/>
      <c r="K7" s="724"/>
      <c r="L7" s="724"/>
      <c r="M7" s="724"/>
      <c r="N7" s="724"/>
      <c r="O7" s="692"/>
      <c r="P7" s="717" t="s">
        <v>319</v>
      </c>
      <c r="Q7" s="717"/>
      <c r="R7" s="717"/>
      <c r="S7" s="717"/>
      <c r="T7" s="717"/>
      <c r="U7" s="718"/>
      <c r="V7" s="675" t="s">
        <v>94</v>
      </c>
      <c r="W7" s="676"/>
      <c r="X7" s="675" t="s">
        <v>95</v>
      </c>
      <c r="Y7" s="676"/>
      <c r="Z7" s="675" t="s">
        <v>462</v>
      </c>
      <c r="AA7" s="723"/>
      <c r="AB7" s="675" t="s">
        <v>96</v>
      </c>
      <c r="AC7" s="676"/>
      <c r="AD7" s="675" t="s">
        <v>97</v>
      </c>
      <c r="AE7" s="676"/>
      <c r="AF7" s="675" t="s">
        <v>98</v>
      </c>
      <c r="AG7" s="723"/>
      <c r="AH7" s="715"/>
    </row>
    <row r="8" spans="1:34" s="146" customFormat="1" ht="57" customHeight="1">
      <c r="A8" s="726"/>
      <c r="B8" s="692"/>
      <c r="C8" s="676"/>
      <c r="D8" s="675" t="s">
        <v>308</v>
      </c>
      <c r="E8" s="676"/>
      <c r="F8" s="728" t="s">
        <v>309</v>
      </c>
      <c r="G8" s="729"/>
      <c r="H8" s="731" t="s">
        <v>310</v>
      </c>
      <c r="I8" s="732"/>
      <c r="J8" s="683" t="s">
        <v>311</v>
      </c>
      <c r="K8" s="723"/>
      <c r="L8" s="728" t="s">
        <v>314</v>
      </c>
      <c r="M8" s="729"/>
      <c r="N8" s="675" t="s">
        <v>315</v>
      </c>
      <c r="O8" s="676"/>
      <c r="P8" s="728" t="s">
        <v>316</v>
      </c>
      <c r="Q8" s="729"/>
      <c r="R8" s="719" t="s">
        <v>317</v>
      </c>
      <c r="S8" s="720"/>
      <c r="T8" s="719" t="s">
        <v>318</v>
      </c>
      <c r="U8" s="721"/>
      <c r="V8" s="676"/>
      <c r="W8" s="676"/>
      <c r="X8" s="676"/>
      <c r="Y8" s="676"/>
      <c r="Z8" s="676"/>
      <c r="AA8" s="723"/>
      <c r="AB8" s="676"/>
      <c r="AC8" s="676"/>
      <c r="AD8" s="676"/>
      <c r="AE8" s="676"/>
      <c r="AF8" s="676"/>
      <c r="AG8" s="723"/>
      <c r="AH8" s="715"/>
    </row>
    <row r="9" spans="1:34" s="146" customFormat="1" ht="19.5" customHeight="1">
      <c r="A9" s="726"/>
      <c r="B9" s="683" t="s">
        <v>307</v>
      </c>
      <c r="C9" s="675" t="s">
        <v>153</v>
      </c>
      <c r="D9" s="683" t="s">
        <v>307</v>
      </c>
      <c r="E9" s="675" t="s">
        <v>153</v>
      </c>
      <c r="F9" s="683" t="s">
        <v>307</v>
      </c>
      <c r="G9" s="728" t="s">
        <v>153</v>
      </c>
      <c r="H9" s="683" t="s">
        <v>307</v>
      </c>
      <c r="I9" s="728" t="s">
        <v>153</v>
      </c>
      <c r="J9" s="683" t="s">
        <v>307</v>
      </c>
      <c r="K9" s="735" t="s">
        <v>153</v>
      </c>
      <c r="L9" s="675" t="s">
        <v>307</v>
      </c>
      <c r="M9" s="728" t="s">
        <v>153</v>
      </c>
      <c r="N9" s="683" t="s">
        <v>307</v>
      </c>
      <c r="O9" s="675" t="s">
        <v>153</v>
      </c>
      <c r="P9" s="683" t="s">
        <v>307</v>
      </c>
      <c r="Q9" s="675" t="s">
        <v>153</v>
      </c>
      <c r="R9" s="683" t="s">
        <v>307</v>
      </c>
      <c r="S9" s="675" t="s">
        <v>153</v>
      </c>
      <c r="T9" s="683" t="s">
        <v>307</v>
      </c>
      <c r="U9" s="735" t="s">
        <v>153</v>
      </c>
      <c r="V9" s="675" t="s">
        <v>307</v>
      </c>
      <c r="W9" s="675" t="s">
        <v>153</v>
      </c>
      <c r="X9" s="683" t="s">
        <v>307</v>
      </c>
      <c r="Y9" s="675" t="s">
        <v>153</v>
      </c>
      <c r="Z9" s="683" t="s">
        <v>307</v>
      </c>
      <c r="AA9" s="733" t="s">
        <v>153</v>
      </c>
      <c r="AB9" s="675" t="s">
        <v>307</v>
      </c>
      <c r="AC9" s="675" t="s">
        <v>153</v>
      </c>
      <c r="AD9" s="683" t="s">
        <v>307</v>
      </c>
      <c r="AE9" s="675" t="s">
        <v>153</v>
      </c>
      <c r="AF9" s="683" t="s">
        <v>307</v>
      </c>
      <c r="AG9" s="735" t="s">
        <v>153</v>
      </c>
      <c r="AH9" s="715"/>
    </row>
    <row r="10" spans="1:34" s="146" customFormat="1" ht="19.5" customHeight="1">
      <c r="A10" s="727"/>
      <c r="B10" s="722"/>
      <c r="C10" s="677"/>
      <c r="D10" s="722"/>
      <c r="E10" s="677"/>
      <c r="F10" s="722"/>
      <c r="G10" s="730"/>
      <c r="H10" s="722"/>
      <c r="I10" s="730"/>
      <c r="J10" s="722"/>
      <c r="K10" s="736"/>
      <c r="L10" s="677"/>
      <c r="M10" s="730"/>
      <c r="N10" s="722"/>
      <c r="O10" s="677"/>
      <c r="P10" s="722"/>
      <c r="Q10" s="677"/>
      <c r="R10" s="722"/>
      <c r="S10" s="677"/>
      <c r="T10" s="722"/>
      <c r="U10" s="736"/>
      <c r="V10" s="677"/>
      <c r="W10" s="677"/>
      <c r="X10" s="722"/>
      <c r="Y10" s="677"/>
      <c r="Z10" s="722"/>
      <c r="AA10" s="734"/>
      <c r="AB10" s="677"/>
      <c r="AC10" s="677"/>
      <c r="AD10" s="722"/>
      <c r="AE10" s="677"/>
      <c r="AF10" s="722"/>
      <c r="AG10" s="736"/>
      <c r="AH10" s="716"/>
    </row>
    <row r="11" spans="1:34" s="363" customFormat="1" ht="51.75" customHeight="1">
      <c r="A11" s="358">
        <v>2020</v>
      </c>
      <c r="B11" s="359">
        <f>SUM(D11,F11,H11,J11,L11,N11,P11,R11,T11)</f>
        <v>2896</v>
      </c>
      <c r="C11" s="554">
        <v>5803</v>
      </c>
      <c r="D11" s="555">
        <v>184</v>
      </c>
      <c r="E11" s="555">
        <v>139</v>
      </c>
      <c r="F11" s="555">
        <v>9</v>
      </c>
      <c r="G11" s="556">
        <v>0</v>
      </c>
      <c r="H11" s="555">
        <v>99</v>
      </c>
      <c r="I11" s="555">
        <v>442</v>
      </c>
      <c r="J11" s="555">
        <v>134</v>
      </c>
      <c r="K11" s="555">
        <v>185</v>
      </c>
      <c r="L11" s="555">
        <v>110</v>
      </c>
      <c r="M11" s="555">
        <v>134</v>
      </c>
      <c r="N11" s="557">
        <v>0</v>
      </c>
      <c r="O11" s="360">
        <v>0</v>
      </c>
      <c r="P11" s="555">
        <v>1466</v>
      </c>
      <c r="Q11" s="555">
        <v>1414</v>
      </c>
      <c r="R11" s="555">
        <v>892</v>
      </c>
      <c r="S11" s="555">
        <v>3488</v>
      </c>
      <c r="T11" s="555">
        <v>2</v>
      </c>
      <c r="U11" s="361">
        <v>1</v>
      </c>
      <c r="V11" s="555">
        <v>554</v>
      </c>
      <c r="W11" s="555">
        <v>435</v>
      </c>
      <c r="X11" s="555">
        <v>1195</v>
      </c>
      <c r="Y11" s="555">
        <v>1446</v>
      </c>
      <c r="Z11" s="555">
        <v>601</v>
      </c>
      <c r="AA11" s="555">
        <v>281</v>
      </c>
      <c r="AB11" s="555">
        <v>332</v>
      </c>
      <c r="AC11" s="555">
        <v>3017</v>
      </c>
      <c r="AD11" s="555">
        <v>93</v>
      </c>
      <c r="AE11" s="555">
        <v>430</v>
      </c>
      <c r="AF11" s="555">
        <v>121</v>
      </c>
      <c r="AG11" s="555">
        <v>194</v>
      </c>
      <c r="AH11" s="362">
        <v>2020</v>
      </c>
    </row>
    <row r="12" spans="1:34" s="363" customFormat="1" ht="51.75" customHeight="1">
      <c r="A12" s="358">
        <v>2021</v>
      </c>
      <c r="B12" s="359">
        <f>SUM(D12,F12,H12,J12,L12,N12,P12,R12,T12)</f>
        <v>3228</v>
      </c>
      <c r="C12" s="554">
        <f>SUM(E12,G12,I12,K12,M12,O12,Q12,S12,U12)</f>
        <v>8198</v>
      </c>
      <c r="D12" s="558">
        <v>235</v>
      </c>
      <c r="E12" s="558">
        <v>90</v>
      </c>
      <c r="F12" s="558">
        <v>15</v>
      </c>
      <c r="G12" s="559">
        <v>1</v>
      </c>
      <c r="H12" s="558">
        <v>24</v>
      </c>
      <c r="I12" s="558">
        <v>104</v>
      </c>
      <c r="J12" s="558">
        <v>134</v>
      </c>
      <c r="K12" s="558">
        <v>223</v>
      </c>
      <c r="L12" s="558">
        <v>90</v>
      </c>
      <c r="M12" s="558">
        <v>135</v>
      </c>
      <c r="N12" s="560">
        <v>0</v>
      </c>
      <c r="O12" s="364">
        <v>0</v>
      </c>
      <c r="P12" s="558">
        <v>1814</v>
      </c>
      <c r="Q12" s="558">
        <v>2225</v>
      </c>
      <c r="R12" s="558">
        <v>915</v>
      </c>
      <c r="S12" s="558">
        <v>5420</v>
      </c>
      <c r="T12" s="558">
        <v>1</v>
      </c>
      <c r="U12" s="365">
        <v>0</v>
      </c>
      <c r="V12" s="558">
        <v>560</v>
      </c>
      <c r="W12" s="558">
        <v>438</v>
      </c>
      <c r="X12" s="558">
        <v>1383</v>
      </c>
      <c r="Y12" s="558">
        <v>1579</v>
      </c>
      <c r="Z12" s="558">
        <v>678</v>
      </c>
      <c r="AA12" s="558">
        <v>400</v>
      </c>
      <c r="AB12" s="558">
        <v>409</v>
      </c>
      <c r="AC12" s="558">
        <v>5459</v>
      </c>
      <c r="AD12" s="558">
        <v>36</v>
      </c>
      <c r="AE12" s="558">
        <v>67</v>
      </c>
      <c r="AF12" s="558">
        <v>162</v>
      </c>
      <c r="AG12" s="366">
        <v>255</v>
      </c>
      <c r="AH12" s="367">
        <v>2021</v>
      </c>
    </row>
    <row r="13" spans="1:34" s="370" customFormat="1" ht="51.75" customHeight="1">
      <c r="A13" s="368">
        <v>2022</v>
      </c>
      <c r="B13" s="359">
        <f>SUM(D13,F13,H13,J13,L13,N13,P13,R13,T13)</f>
        <v>3267</v>
      </c>
      <c r="C13" s="554">
        <f>SUM(E13,G13,I13,K13,M13,O13,Q13,S13,U13,W13,Y13,AA13,AC13,AE13,AG13)</f>
        <v>16634</v>
      </c>
      <c r="D13" s="558">
        <v>143</v>
      </c>
      <c r="E13" s="558">
        <v>87</v>
      </c>
      <c r="F13" s="558">
        <v>8</v>
      </c>
      <c r="G13" s="559">
        <v>0</v>
      </c>
      <c r="H13" s="558">
        <v>833</v>
      </c>
      <c r="I13" s="558">
        <v>3308</v>
      </c>
      <c r="J13" s="558">
        <v>66</v>
      </c>
      <c r="K13" s="558">
        <v>112</v>
      </c>
      <c r="L13" s="558">
        <v>65</v>
      </c>
      <c r="M13" s="558">
        <v>103</v>
      </c>
      <c r="N13" s="560">
        <v>0</v>
      </c>
      <c r="O13" s="364">
        <v>0</v>
      </c>
      <c r="P13" s="558">
        <v>1367</v>
      </c>
      <c r="Q13" s="558">
        <v>1516</v>
      </c>
      <c r="R13" s="558">
        <v>785</v>
      </c>
      <c r="S13" s="558">
        <v>3340</v>
      </c>
      <c r="T13" s="558">
        <v>0</v>
      </c>
      <c r="U13" s="365">
        <v>0</v>
      </c>
      <c r="V13" s="558">
        <v>740</v>
      </c>
      <c r="W13" s="558">
        <v>680</v>
      </c>
      <c r="X13" s="558">
        <v>1256</v>
      </c>
      <c r="Y13" s="558">
        <v>1562</v>
      </c>
      <c r="Z13" s="558">
        <v>560</v>
      </c>
      <c r="AA13" s="558">
        <v>217</v>
      </c>
      <c r="AB13" s="558">
        <v>505</v>
      </c>
      <c r="AC13" s="558">
        <v>5507</v>
      </c>
      <c r="AD13" s="558">
        <v>44</v>
      </c>
      <c r="AE13" s="558">
        <v>99</v>
      </c>
      <c r="AF13" s="558">
        <v>162</v>
      </c>
      <c r="AG13" s="558">
        <v>103</v>
      </c>
      <c r="AH13" s="369">
        <v>2022</v>
      </c>
    </row>
    <row r="14" spans="1:34" s="370" customFormat="1" ht="51.75" customHeight="1">
      <c r="A14" s="368">
        <v>2023</v>
      </c>
      <c r="B14" s="359">
        <f>SUM(D14,F14,H14,J14,L14,N14,P14,R14,T14)</f>
        <v>2264</v>
      </c>
      <c r="C14" s="554">
        <f>SUM(E14,G14,I14,K14,M14,O14,Q14,S14,U14)</f>
        <v>3963</v>
      </c>
      <c r="D14" s="561">
        <v>280</v>
      </c>
      <c r="E14" s="561">
        <v>102</v>
      </c>
      <c r="F14" s="561">
        <v>33</v>
      </c>
      <c r="G14" s="561">
        <v>2</v>
      </c>
      <c r="H14" s="562">
        <v>13</v>
      </c>
      <c r="I14" s="562">
        <v>28</v>
      </c>
      <c r="J14" s="562">
        <v>70</v>
      </c>
      <c r="K14" s="562">
        <v>83</v>
      </c>
      <c r="L14" s="562">
        <v>49</v>
      </c>
      <c r="M14" s="562">
        <v>83</v>
      </c>
      <c r="N14" s="562">
        <v>27</v>
      </c>
      <c r="O14" s="563">
        <v>3</v>
      </c>
      <c r="P14" s="564">
        <v>1216</v>
      </c>
      <c r="Q14" s="564">
        <v>1564</v>
      </c>
      <c r="R14" s="564">
        <v>576</v>
      </c>
      <c r="S14" s="564">
        <v>2098</v>
      </c>
      <c r="T14" s="564">
        <v>0</v>
      </c>
      <c r="U14" s="365">
        <v>0</v>
      </c>
      <c r="V14" s="565">
        <v>324</v>
      </c>
      <c r="W14" s="565">
        <v>241</v>
      </c>
      <c r="X14" s="565">
        <v>848</v>
      </c>
      <c r="Y14" s="565">
        <v>1084</v>
      </c>
      <c r="Z14" s="565">
        <v>660</v>
      </c>
      <c r="AA14" s="565">
        <v>172</v>
      </c>
      <c r="AB14" s="565">
        <v>240</v>
      </c>
      <c r="AC14" s="565">
        <v>2021</v>
      </c>
      <c r="AD14" s="565">
        <v>59</v>
      </c>
      <c r="AE14" s="565">
        <v>124</v>
      </c>
      <c r="AF14" s="565">
        <v>133</v>
      </c>
      <c r="AG14" s="565">
        <v>324</v>
      </c>
      <c r="AH14" s="369">
        <v>2023</v>
      </c>
    </row>
    <row r="15" spans="1:34" s="374" customFormat="1" ht="51.75" customHeight="1" thickBot="1">
      <c r="A15" s="371">
        <v>2024</v>
      </c>
      <c r="B15" s="482">
        <f>SUM(D15,F15,H15,J15,L15,N15,P15,R15,T15)</f>
        <v>2027</v>
      </c>
      <c r="C15" s="372">
        <f>SUM(E15,G15,I15,K15,M15,O15,Q15,S15,U15)</f>
        <v>4787</v>
      </c>
      <c r="D15" s="566">
        <v>308</v>
      </c>
      <c r="E15" s="566">
        <v>47</v>
      </c>
      <c r="F15" s="566">
        <v>13</v>
      </c>
      <c r="G15" s="566">
        <v>2</v>
      </c>
      <c r="H15" s="567">
        <v>8</v>
      </c>
      <c r="I15" s="567">
        <v>20</v>
      </c>
      <c r="J15" s="567">
        <v>64</v>
      </c>
      <c r="K15" s="567">
        <v>41</v>
      </c>
      <c r="L15" s="567">
        <v>53</v>
      </c>
      <c r="M15" s="567">
        <v>72</v>
      </c>
      <c r="N15" s="567">
        <v>133</v>
      </c>
      <c r="O15" s="568">
        <v>68</v>
      </c>
      <c r="P15" s="569">
        <v>866</v>
      </c>
      <c r="Q15" s="569">
        <v>1823</v>
      </c>
      <c r="R15" s="569">
        <v>582</v>
      </c>
      <c r="S15" s="569">
        <v>2714</v>
      </c>
      <c r="T15" s="569">
        <v>0</v>
      </c>
      <c r="U15" s="570">
        <v>0</v>
      </c>
      <c r="V15" s="571">
        <v>268</v>
      </c>
      <c r="W15" s="571">
        <v>206</v>
      </c>
      <c r="X15" s="571">
        <v>715</v>
      </c>
      <c r="Y15" s="571">
        <v>862</v>
      </c>
      <c r="Z15" s="571">
        <v>572</v>
      </c>
      <c r="AA15" s="571">
        <v>115</v>
      </c>
      <c r="AB15" s="571">
        <v>260</v>
      </c>
      <c r="AC15" s="571">
        <v>3236</v>
      </c>
      <c r="AD15" s="571">
        <v>36</v>
      </c>
      <c r="AE15" s="571">
        <v>64</v>
      </c>
      <c r="AF15" s="571">
        <v>6</v>
      </c>
      <c r="AG15" s="571">
        <v>2</v>
      </c>
      <c r="AH15" s="373">
        <v>2024</v>
      </c>
    </row>
    <row r="16" spans="1:34" s="146" customFormat="1" ht="15" customHeight="1">
      <c r="A16" s="146" t="s">
        <v>241</v>
      </c>
      <c r="AB16" s="250"/>
    </row>
  </sheetData>
  <mergeCells count="56">
    <mergeCell ref="B9:B10"/>
    <mergeCell ref="F9:F10"/>
    <mergeCell ref="K9:K10"/>
    <mergeCell ref="L9:L10"/>
    <mergeCell ref="C9:C10"/>
    <mergeCell ref="D9:D10"/>
    <mergeCell ref="E9:E10"/>
    <mergeCell ref="H9:H10"/>
    <mergeCell ref="G9:G10"/>
    <mergeCell ref="I9:I10"/>
    <mergeCell ref="AF7:AG8"/>
    <mergeCell ref="AF9:AF10"/>
    <mergeCell ref="AG9:AG10"/>
    <mergeCell ref="AC9:AC10"/>
    <mergeCell ref="AD9:AD10"/>
    <mergeCell ref="AE9:AE10"/>
    <mergeCell ref="AD7:AE8"/>
    <mergeCell ref="AB7:AC8"/>
    <mergeCell ref="AB9:AB10"/>
    <mergeCell ref="AA9:AA10"/>
    <mergeCell ref="Z9:Z10"/>
    <mergeCell ref="X9:X10"/>
    <mergeCell ref="Y9:Y10"/>
    <mergeCell ref="J9:J10"/>
    <mergeCell ref="P9:P10"/>
    <mergeCell ref="Q9:Q10"/>
    <mergeCell ref="O9:O10"/>
    <mergeCell ref="W9:W10"/>
    <mergeCell ref="V9:V10"/>
    <mergeCell ref="T9:T10"/>
    <mergeCell ref="U9:U10"/>
    <mergeCell ref="D6:U6"/>
    <mergeCell ref="H8:I8"/>
    <mergeCell ref="X7:Y8"/>
    <mergeCell ref="Z7:AA8"/>
    <mergeCell ref="P8:Q8"/>
    <mergeCell ref="J8:K8"/>
    <mergeCell ref="L8:M8"/>
    <mergeCell ref="V7:W8"/>
    <mergeCell ref="N8:O8"/>
    <mergeCell ref="A3:AH3"/>
    <mergeCell ref="A4:AH4"/>
    <mergeCell ref="V6:AG6"/>
    <mergeCell ref="AH6:AH10"/>
    <mergeCell ref="P7:U7"/>
    <mergeCell ref="R8:S8"/>
    <mergeCell ref="T8:U8"/>
    <mergeCell ref="R9:R10"/>
    <mergeCell ref="S9:S10"/>
    <mergeCell ref="D7:O7"/>
    <mergeCell ref="A6:A10"/>
    <mergeCell ref="B6:C8"/>
    <mergeCell ref="D8:E8"/>
    <mergeCell ref="F8:G8"/>
    <mergeCell ref="N9:N10"/>
    <mergeCell ref="M9:M10"/>
  </mergeCells>
  <phoneticPr fontId="2" type="noConversion"/>
  <pageMargins left="0.82" right="0.9" top="0.79" bottom="0.81" header="0.51181102362204722" footer="0.51181102362204722"/>
  <pageSetup paperSize="9" scale="49" orientation="landscape" horizontalDpi="300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K36"/>
  <sheetViews>
    <sheetView showGridLines="0" view="pageBreakPreview" zoomScaleNormal="100" zoomScaleSheetLayoutView="100" workbookViewId="0">
      <selection activeCell="O21" sqref="O21"/>
    </sheetView>
  </sheetViews>
  <sheetFormatPr defaultColWidth="8" defaultRowHeight="14.25"/>
  <cols>
    <col min="1" max="1" width="8.77734375" style="257" customWidth="1"/>
    <col min="2" max="2" width="8.77734375" style="258" customWidth="1"/>
    <col min="3" max="3" width="10.77734375" style="258" customWidth="1"/>
    <col min="4" max="4" width="11.21875" style="258" customWidth="1"/>
    <col min="5" max="5" width="10.109375" style="259" bestFit="1" customWidth="1"/>
    <col min="6" max="7" width="8.77734375" style="258" customWidth="1"/>
    <col min="8" max="15" width="7.77734375" style="258" customWidth="1"/>
    <col min="16" max="29" width="7.77734375" style="259" customWidth="1"/>
    <col min="30" max="30" width="13.77734375" style="258" customWidth="1"/>
    <col min="31" max="36" width="13.77734375" style="260" customWidth="1"/>
    <col min="37" max="37" width="12.77734375" style="257" customWidth="1"/>
    <col min="38" max="16384" width="8" style="260"/>
  </cols>
  <sheetData>
    <row r="1" spans="1:37" s="148" customFormat="1" ht="15" customHeight="1">
      <c r="A1" s="110" t="s">
        <v>87</v>
      </c>
      <c r="E1" s="253"/>
      <c r="P1" s="255"/>
      <c r="R1" s="253"/>
      <c r="S1" s="253"/>
      <c r="T1" s="253"/>
      <c r="U1" s="253"/>
      <c r="V1" s="253"/>
      <c r="W1" s="253"/>
      <c r="X1" s="253"/>
      <c r="Y1" s="253"/>
      <c r="Z1" s="253"/>
      <c r="AA1" s="253"/>
      <c r="AB1" s="253"/>
      <c r="AC1" s="253"/>
      <c r="AE1" s="254"/>
      <c r="AK1" s="254" t="s">
        <v>129</v>
      </c>
    </row>
    <row r="2" spans="1:37" s="148" customFormat="1" ht="15" customHeight="1">
      <c r="A2" s="110"/>
      <c r="E2" s="253"/>
      <c r="P2" s="255"/>
      <c r="R2" s="253"/>
      <c r="S2" s="253"/>
      <c r="T2" s="253"/>
      <c r="U2" s="253"/>
      <c r="V2" s="253"/>
      <c r="W2" s="253"/>
      <c r="X2" s="253"/>
      <c r="Y2" s="253"/>
      <c r="Z2" s="253"/>
      <c r="AA2" s="253"/>
      <c r="AB2" s="253"/>
      <c r="AC2" s="253"/>
      <c r="AE2" s="254"/>
      <c r="AK2" s="254"/>
    </row>
    <row r="3" spans="1:37" s="256" customFormat="1" ht="24.95" customHeight="1">
      <c r="A3" s="785" t="s">
        <v>88</v>
      </c>
      <c r="B3" s="785"/>
      <c r="C3" s="785"/>
      <c r="D3" s="785"/>
      <c r="E3" s="785"/>
      <c r="F3" s="785"/>
      <c r="G3" s="785"/>
      <c r="H3" s="785"/>
      <c r="I3" s="785"/>
      <c r="J3" s="785"/>
      <c r="K3" s="785"/>
      <c r="L3" s="785"/>
      <c r="M3" s="785"/>
      <c r="N3" s="785"/>
      <c r="O3" s="785"/>
      <c r="P3" s="785"/>
      <c r="Q3" s="785"/>
      <c r="R3" s="785"/>
      <c r="S3" s="785"/>
      <c r="T3" s="785"/>
      <c r="U3" s="785"/>
      <c r="V3" s="785"/>
      <c r="W3" s="785"/>
      <c r="X3" s="785"/>
      <c r="Y3" s="785"/>
      <c r="Z3" s="785"/>
      <c r="AA3" s="785"/>
      <c r="AB3" s="785"/>
      <c r="AC3" s="785"/>
      <c r="AD3" s="785"/>
      <c r="AE3" s="785"/>
      <c r="AF3" s="785"/>
      <c r="AG3" s="785"/>
      <c r="AH3" s="785"/>
      <c r="AI3" s="785"/>
      <c r="AJ3" s="785"/>
      <c r="AK3" s="785"/>
    </row>
    <row r="4" spans="1:37" s="256" customFormat="1" ht="24.95" customHeight="1">
      <c r="A4" s="786" t="s">
        <v>331</v>
      </c>
      <c r="B4" s="786"/>
      <c r="C4" s="786"/>
      <c r="D4" s="786"/>
      <c r="E4" s="786"/>
      <c r="F4" s="786"/>
      <c r="G4" s="786"/>
      <c r="H4" s="786"/>
      <c r="I4" s="786"/>
      <c r="J4" s="786"/>
      <c r="K4" s="786"/>
      <c r="L4" s="786"/>
      <c r="M4" s="786"/>
      <c r="N4" s="786"/>
      <c r="O4" s="786"/>
      <c r="P4" s="786"/>
      <c r="Q4" s="786"/>
      <c r="R4" s="786"/>
      <c r="S4" s="786"/>
      <c r="T4" s="786"/>
      <c r="U4" s="786"/>
      <c r="V4" s="786"/>
      <c r="W4" s="786"/>
      <c r="X4" s="786"/>
      <c r="Y4" s="786"/>
      <c r="Z4" s="786"/>
      <c r="AA4" s="786"/>
      <c r="AB4" s="786"/>
      <c r="AC4" s="786"/>
      <c r="AD4" s="786"/>
      <c r="AE4" s="786"/>
      <c r="AF4" s="786"/>
      <c r="AG4" s="786"/>
      <c r="AH4" s="786"/>
      <c r="AI4" s="786"/>
      <c r="AJ4" s="786"/>
      <c r="AK4" s="786"/>
    </row>
    <row r="5" spans="1:37" s="148" customFormat="1" ht="15" customHeight="1" thickBot="1">
      <c r="A5" s="148" t="s">
        <v>320</v>
      </c>
      <c r="E5" s="253"/>
      <c r="P5" s="254"/>
      <c r="U5" s="253"/>
      <c r="V5" s="253"/>
      <c r="W5" s="253"/>
      <c r="X5" s="253"/>
      <c r="Y5" s="253"/>
      <c r="Z5" s="253"/>
      <c r="AA5" s="253"/>
      <c r="AB5" s="253"/>
      <c r="AC5" s="253"/>
      <c r="AE5" s="254"/>
      <c r="AK5" s="254" t="s">
        <v>321</v>
      </c>
    </row>
    <row r="6" spans="1:37" s="83" customFormat="1" ht="16.5" customHeight="1">
      <c r="A6" s="737" t="s">
        <v>61</v>
      </c>
      <c r="B6" s="740" t="s">
        <v>44</v>
      </c>
      <c r="C6" s="741"/>
      <c r="D6" s="741"/>
      <c r="E6" s="788" t="s">
        <v>58</v>
      </c>
      <c r="F6" s="773" t="s">
        <v>463</v>
      </c>
      <c r="G6" s="774"/>
      <c r="H6" s="774"/>
      <c r="I6" s="774"/>
      <c r="J6" s="774"/>
      <c r="K6" s="774"/>
      <c r="L6" s="774"/>
      <c r="M6" s="774"/>
      <c r="N6" s="774"/>
      <c r="O6" s="774"/>
      <c r="P6" s="774"/>
      <c r="Q6" s="774"/>
      <c r="R6" s="774"/>
      <c r="S6" s="774"/>
      <c r="T6" s="774"/>
      <c r="U6" s="774"/>
      <c r="V6" s="774"/>
      <c r="W6" s="774"/>
      <c r="X6" s="774"/>
      <c r="Y6" s="774"/>
      <c r="Z6" s="774"/>
      <c r="AA6" s="774"/>
      <c r="AB6" s="774"/>
      <c r="AC6" s="775"/>
      <c r="AD6" s="750" t="s">
        <v>439</v>
      </c>
      <c r="AE6" s="751"/>
      <c r="AF6" s="751"/>
      <c r="AG6" s="751"/>
      <c r="AH6" s="751"/>
      <c r="AI6" s="751"/>
      <c r="AJ6" s="752"/>
      <c r="AK6" s="755" t="s">
        <v>464</v>
      </c>
    </row>
    <row r="7" spans="1:37" s="83" customFormat="1" ht="18" customHeight="1">
      <c r="A7" s="738"/>
      <c r="B7" s="742"/>
      <c r="C7" s="743"/>
      <c r="D7" s="743"/>
      <c r="E7" s="771"/>
      <c r="F7" s="787"/>
      <c r="G7" s="776"/>
      <c r="H7" s="783" t="s">
        <v>323</v>
      </c>
      <c r="I7" s="783"/>
      <c r="J7" s="783"/>
      <c r="K7" s="783"/>
      <c r="L7" s="783"/>
      <c r="M7" s="783"/>
      <c r="N7" s="783"/>
      <c r="O7" s="784"/>
      <c r="P7" s="763" t="s">
        <v>465</v>
      </c>
      <c r="Q7" s="763"/>
      <c r="R7" s="763"/>
      <c r="S7" s="763"/>
      <c r="T7" s="764"/>
      <c r="U7" s="762" t="s">
        <v>466</v>
      </c>
      <c r="V7" s="763"/>
      <c r="W7" s="763"/>
      <c r="X7" s="764"/>
      <c r="Y7" s="791" t="s">
        <v>339</v>
      </c>
      <c r="Z7" s="792"/>
      <c r="AA7" s="792"/>
      <c r="AB7" s="792"/>
      <c r="AC7" s="768" t="s">
        <v>340</v>
      </c>
      <c r="AD7" s="84"/>
      <c r="AE7" s="765" t="s">
        <v>333</v>
      </c>
      <c r="AF7" s="765" t="s">
        <v>334</v>
      </c>
      <c r="AG7" s="765" t="s">
        <v>335</v>
      </c>
      <c r="AH7" s="765" t="s">
        <v>332</v>
      </c>
      <c r="AI7" s="758" t="s">
        <v>336</v>
      </c>
      <c r="AJ7" s="759"/>
      <c r="AK7" s="756"/>
    </row>
    <row r="8" spans="1:37" s="83" customFormat="1" ht="27" customHeight="1">
      <c r="A8" s="738"/>
      <c r="B8" s="744"/>
      <c r="C8" s="743" t="s" ph="1">
        <v>81</v>
      </c>
      <c r="D8" s="743" t="s" ph="1">
        <v>322</v>
      </c>
      <c r="E8" s="771"/>
      <c r="F8" s="747"/>
      <c r="G8" s="781"/>
      <c r="H8" s="776" t="s">
        <v>324</v>
      </c>
      <c r="I8" s="777"/>
      <c r="J8" s="778"/>
      <c r="K8" s="758" t="s">
        <v>467</v>
      </c>
      <c r="L8" s="779"/>
      <c r="M8" s="779"/>
      <c r="N8" s="780"/>
      <c r="O8" s="753" t="s">
        <v>330</v>
      </c>
      <c r="P8" s="794"/>
      <c r="Q8" s="747" t="s">
        <v>468</v>
      </c>
      <c r="R8" s="765" t="s">
        <v>469</v>
      </c>
      <c r="S8" s="747" t="s">
        <v>470</v>
      </c>
      <c r="T8" s="747" t="s">
        <v>471</v>
      </c>
      <c r="U8" s="770"/>
      <c r="V8" s="753" t="s">
        <v>472</v>
      </c>
      <c r="W8" s="771" t="s">
        <v>469</v>
      </c>
      <c r="X8" s="753" t="s">
        <v>338</v>
      </c>
      <c r="Y8" s="770"/>
      <c r="Z8" s="753" t="s">
        <v>473</v>
      </c>
      <c r="AA8" s="753" t="s">
        <v>474</v>
      </c>
      <c r="AB8" s="753" t="s">
        <v>475</v>
      </c>
      <c r="AC8" s="793"/>
      <c r="AD8" s="84"/>
      <c r="AE8" s="765"/>
      <c r="AF8" s="765"/>
      <c r="AG8" s="765"/>
      <c r="AH8" s="765"/>
      <c r="AI8" s="760"/>
      <c r="AJ8" s="761"/>
      <c r="AK8" s="756"/>
    </row>
    <row r="9" spans="1:37" s="83" customFormat="1" ht="14.1" customHeight="1">
      <c r="A9" s="738"/>
      <c r="B9" s="745"/>
      <c r="C9" s="743" ph="1"/>
      <c r="D9" s="743" ph="1"/>
      <c r="E9" s="771"/>
      <c r="F9" s="747"/>
      <c r="G9" s="781"/>
      <c r="H9" s="787"/>
      <c r="I9" s="747" t="s">
        <v>325</v>
      </c>
      <c r="J9" s="747" t="s">
        <v>326</v>
      </c>
      <c r="K9" s="789"/>
      <c r="L9" s="747" t="s">
        <v>327</v>
      </c>
      <c r="M9" s="747" t="s">
        <v>328</v>
      </c>
      <c r="N9" s="765" t="s">
        <v>329</v>
      </c>
      <c r="O9" s="753"/>
      <c r="P9" s="795"/>
      <c r="Q9" s="747"/>
      <c r="R9" s="765"/>
      <c r="S9" s="747"/>
      <c r="T9" s="747"/>
      <c r="U9" s="753"/>
      <c r="V9" s="753"/>
      <c r="W9" s="771"/>
      <c r="X9" s="753"/>
      <c r="Y9" s="753"/>
      <c r="Z9" s="753"/>
      <c r="AA9" s="753"/>
      <c r="AB9" s="753"/>
      <c r="AC9" s="793"/>
      <c r="AD9" s="84"/>
      <c r="AE9" s="765"/>
      <c r="AF9" s="765"/>
      <c r="AG9" s="765"/>
      <c r="AH9" s="765"/>
      <c r="AI9" s="760"/>
      <c r="AJ9" s="768" t="s">
        <v>337</v>
      </c>
      <c r="AK9" s="756"/>
    </row>
    <row r="10" spans="1:37" s="83" customFormat="1" ht="27.75" customHeight="1">
      <c r="A10" s="739"/>
      <c r="B10" s="746"/>
      <c r="C10" s="749" ph="1"/>
      <c r="D10" s="749" ph="1"/>
      <c r="E10" s="772"/>
      <c r="F10" s="748"/>
      <c r="G10" s="782"/>
      <c r="H10" s="748"/>
      <c r="I10" s="748"/>
      <c r="J10" s="748"/>
      <c r="K10" s="790"/>
      <c r="L10" s="748"/>
      <c r="M10" s="748"/>
      <c r="N10" s="766"/>
      <c r="O10" s="754"/>
      <c r="P10" s="796"/>
      <c r="Q10" s="748"/>
      <c r="R10" s="766"/>
      <c r="S10" s="748"/>
      <c r="T10" s="748"/>
      <c r="U10" s="754"/>
      <c r="V10" s="754"/>
      <c r="W10" s="772"/>
      <c r="X10" s="754"/>
      <c r="Y10" s="754"/>
      <c r="Z10" s="754"/>
      <c r="AA10" s="754"/>
      <c r="AB10" s="754"/>
      <c r="AC10" s="769"/>
      <c r="AD10" s="85"/>
      <c r="AE10" s="766"/>
      <c r="AF10" s="766"/>
      <c r="AG10" s="766"/>
      <c r="AH10" s="766"/>
      <c r="AI10" s="767"/>
      <c r="AJ10" s="769"/>
      <c r="AK10" s="757"/>
    </row>
    <row r="11" spans="1:37" s="381" customFormat="1" ht="22.5" customHeight="1">
      <c r="A11" s="375">
        <v>2020</v>
      </c>
      <c r="B11" s="376">
        <v>31361</v>
      </c>
      <c r="C11" s="377">
        <v>18534</v>
      </c>
      <c r="D11" s="377">
        <v>12827</v>
      </c>
      <c r="E11" s="173">
        <v>384048.6</v>
      </c>
      <c r="F11" s="377">
        <v>32474</v>
      </c>
      <c r="G11" s="377">
        <v>2933.2</v>
      </c>
      <c r="H11" s="377">
        <v>0</v>
      </c>
      <c r="I11" s="377">
        <v>0</v>
      </c>
      <c r="J11" s="377">
        <v>0</v>
      </c>
      <c r="K11" s="377">
        <v>1888.5</v>
      </c>
      <c r="L11" s="377">
        <v>1305</v>
      </c>
      <c r="M11" s="377">
        <v>583.5</v>
      </c>
      <c r="N11" s="377">
        <v>0</v>
      </c>
      <c r="O11" s="377">
        <v>1044.7</v>
      </c>
      <c r="P11" s="377">
        <v>143.9</v>
      </c>
      <c r="Q11" s="377">
        <v>0</v>
      </c>
      <c r="R11" s="377">
        <v>143.9</v>
      </c>
      <c r="S11" s="377">
        <v>0</v>
      </c>
      <c r="T11" s="377">
        <v>0</v>
      </c>
      <c r="U11" s="377">
        <v>3481.3</v>
      </c>
      <c r="V11" s="377">
        <v>0</v>
      </c>
      <c r="W11" s="377">
        <v>3319.1000000000004</v>
      </c>
      <c r="X11" s="378">
        <v>162.20000000000002</v>
      </c>
      <c r="Y11" s="378">
        <v>25802.9</v>
      </c>
      <c r="Z11" s="378">
        <v>0</v>
      </c>
      <c r="AA11" s="378">
        <v>912.4</v>
      </c>
      <c r="AB11" s="378">
        <v>24890.5</v>
      </c>
      <c r="AC11" s="378">
        <v>112.7</v>
      </c>
      <c r="AD11" s="379">
        <f>SUM(AE11:AI11)</f>
        <v>351574.60000000003</v>
      </c>
      <c r="AE11" s="378">
        <v>49656.800000000003</v>
      </c>
      <c r="AF11" s="378">
        <v>4418.1000000000004</v>
      </c>
      <c r="AG11" s="378">
        <v>63420.800000000003</v>
      </c>
      <c r="AH11" s="378">
        <v>232862.90000000002</v>
      </c>
      <c r="AI11" s="378">
        <v>1216</v>
      </c>
      <c r="AJ11" s="328">
        <v>0.34587254028021358</v>
      </c>
      <c r="AK11" s="380">
        <v>2020</v>
      </c>
    </row>
    <row r="12" spans="1:37" s="381" customFormat="1" ht="22.5" customHeight="1">
      <c r="A12" s="375">
        <v>2021</v>
      </c>
      <c r="B12" s="376">
        <v>30626</v>
      </c>
      <c r="C12" s="377">
        <v>18069</v>
      </c>
      <c r="D12" s="377">
        <v>12557</v>
      </c>
      <c r="E12" s="173">
        <v>374048</v>
      </c>
      <c r="F12" s="377">
        <v>32474</v>
      </c>
      <c r="G12" s="377">
        <v>2936</v>
      </c>
      <c r="H12" s="377">
        <v>0</v>
      </c>
      <c r="I12" s="377">
        <v>0</v>
      </c>
      <c r="J12" s="377">
        <v>0</v>
      </c>
      <c r="K12" s="377">
        <v>1891</v>
      </c>
      <c r="L12" s="377">
        <v>1308</v>
      </c>
      <c r="M12" s="377">
        <v>584</v>
      </c>
      <c r="N12" s="377">
        <f>SUM(N14:N21)</f>
        <v>0</v>
      </c>
      <c r="O12" s="377">
        <v>1045</v>
      </c>
      <c r="P12" s="377">
        <v>143.9</v>
      </c>
      <c r="Q12" s="377">
        <v>0</v>
      </c>
      <c r="R12" s="377">
        <v>143.9</v>
      </c>
      <c r="S12" s="377">
        <v>0</v>
      </c>
      <c r="T12" s="377">
        <v>0</v>
      </c>
      <c r="U12" s="377">
        <v>3481</v>
      </c>
      <c r="V12" s="377">
        <f>SUM(V14:V21)</f>
        <v>0</v>
      </c>
      <c r="W12" s="377">
        <v>3319</v>
      </c>
      <c r="X12" s="378">
        <v>162</v>
      </c>
      <c r="Y12" s="378">
        <v>25800</v>
      </c>
      <c r="Z12" s="378">
        <f>SUM(Z14:Z21)</f>
        <v>0</v>
      </c>
      <c r="AA12" s="378">
        <v>910</v>
      </c>
      <c r="AB12" s="378">
        <v>24891</v>
      </c>
      <c r="AC12" s="378">
        <v>113</v>
      </c>
      <c r="AD12" s="379">
        <f>SUM(AE12:AI12)</f>
        <v>351574</v>
      </c>
      <c r="AE12" s="378">
        <v>49769</v>
      </c>
      <c r="AF12" s="378">
        <v>4418</v>
      </c>
      <c r="AG12" s="378">
        <v>63421</v>
      </c>
      <c r="AH12" s="378">
        <v>232750</v>
      </c>
      <c r="AI12" s="378">
        <v>1216</v>
      </c>
      <c r="AJ12" s="328">
        <f>(AI12/AD12)*100</f>
        <v>0.34587313055004065</v>
      </c>
      <c r="AK12" s="380">
        <v>2021</v>
      </c>
    </row>
    <row r="13" spans="1:37" s="381" customFormat="1" ht="22.5" customHeight="1">
      <c r="A13" s="375">
        <v>2022</v>
      </c>
      <c r="B13" s="376">
        <v>30353</v>
      </c>
      <c r="C13" s="377">
        <v>17971</v>
      </c>
      <c r="D13" s="377">
        <v>12382</v>
      </c>
      <c r="E13" s="173">
        <v>383936</v>
      </c>
      <c r="F13" s="377">
        <v>32361</v>
      </c>
      <c r="G13" s="377">
        <v>2936</v>
      </c>
      <c r="H13" s="377">
        <v>0</v>
      </c>
      <c r="I13" s="377">
        <v>0</v>
      </c>
      <c r="J13" s="377">
        <v>0</v>
      </c>
      <c r="K13" s="377">
        <v>1891</v>
      </c>
      <c r="L13" s="377">
        <v>1308</v>
      </c>
      <c r="M13" s="377">
        <v>584</v>
      </c>
      <c r="N13" s="377">
        <f>SUM(N15:N22)</f>
        <v>0</v>
      </c>
      <c r="O13" s="377">
        <v>1045</v>
      </c>
      <c r="P13" s="377">
        <v>143.9</v>
      </c>
      <c r="Q13" s="377">
        <v>0</v>
      </c>
      <c r="R13" s="377">
        <v>143.9</v>
      </c>
      <c r="S13" s="377">
        <v>0</v>
      </c>
      <c r="T13" s="377">
        <v>0</v>
      </c>
      <c r="U13" s="377">
        <v>3481</v>
      </c>
      <c r="V13" s="377">
        <f>SUM(V15:V22)</f>
        <v>0</v>
      </c>
      <c r="W13" s="377">
        <v>3319</v>
      </c>
      <c r="X13" s="378">
        <v>162</v>
      </c>
      <c r="Y13" s="378">
        <v>25800</v>
      </c>
      <c r="Z13" s="378">
        <f>SUM(Z15:Z22)</f>
        <v>0</v>
      </c>
      <c r="AA13" s="378">
        <v>910</v>
      </c>
      <c r="AB13" s="378">
        <v>24891</v>
      </c>
      <c r="AC13" s="491">
        <v>113</v>
      </c>
      <c r="AD13" s="379">
        <f>SUM(AE13:AI13)</f>
        <v>351574</v>
      </c>
      <c r="AE13" s="378">
        <v>49769</v>
      </c>
      <c r="AF13" s="378">
        <v>4418</v>
      </c>
      <c r="AG13" s="378">
        <v>63421</v>
      </c>
      <c r="AH13" s="378">
        <v>232750</v>
      </c>
      <c r="AI13" s="378">
        <v>1216</v>
      </c>
      <c r="AJ13" s="328">
        <f>(AI13/AD13)*100</f>
        <v>0.34587313055004065</v>
      </c>
      <c r="AK13" s="380">
        <v>2022</v>
      </c>
    </row>
    <row r="14" spans="1:37" s="381" customFormat="1" ht="22.5" customHeight="1">
      <c r="A14" s="375">
        <v>2023</v>
      </c>
      <c r="B14" s="376">
        <v>30139</v>
      </c>
      <c r="C14" s="377">
        <v>17700</v>
      </c>
      <c r="D14" s="377">
        <v>12439</v>
      </c>
      <c r="E14" s="173">
        <v>385049</v>
      </c>
      <c r="F14" s="377">
        <v>32475</v>
      </c>
      <c r="G14" s="377">
        <v>2936</v>
      </c>
      <c r="H14" s="377">
        <v>0</v>
      </c>
      <c r="I14" s="377">
        <v>0</v>
      </c>
      <c r="J14" s="377">
        <v>0</v>
      </c>
      <c r="K14" s="377">
        <v>1891</v>
      </c>
      <c r="L14" s="377">
        <v>1308</v>
      </c>
      <c r="M14" s="377">
        <v>584</v>
      </c>
      <c r="N14" s="377">
        <f>SUM(N16:N23)</f>
        <v>0</v>
      </c>
      <c r="O14" s="377">
        <v>1045</v>
      </c>
      <c r="P14" s="377">
        <v>143.9</v>
      </c>
      <c r="Q14" s="377">
        <v>0</v>
      </c>
      <c r="R14" s="377">
        <v>143.9</v>
      </c>
      <c r="S14" s="377">
        <v>0</v>
      </c>
      <c r="T14" s="377">
        <v>0</v>
      </c>
      <c r="U14" s="377">
        <v>3481</v>
      </c>
      <c r="V14" s="377">
        <f>SUM(V16:V23)</f>
        <v>0</v>
      </c>
      <c r="W14" s="377">
        <v>3319</v>
      </c>
      <c r="X14" s="378">
        <v>162</v>
      </c>
      <c r="Y14" s="378">
        <v>25800</v>
      </c>
      <c r="Z14" s="378">
        <f>SUM(Z16:Z23)</f>
        <v>0</v>
      </c>
      <c r="AA14" s="378">
        <v>910</v>
      </c>
      <c r="AB14" s="378">
        <v>24891</v>
      </c>
      <c r="AC14" s="491">
        <v>113</v>
      </c>
      <c r="AD14" s="379">
        <f>SUM(AE14:AI14)</f>
        <v>351574</v>
      </c>
      <c r="AE14" s="378">
        <v>49769</v>
      </c>
      <c r="AF14" s="378">
        <v>4418</v>
      </c>
      <c r="AG14" s="378">
        <v>63421</v>
      </c>
      <c r="AH14" s="378">
        <v>232750</v>
      </c>
      <c r="AI14" s="378">
        <v>1216</v>
      </c>
      <c r="AJ14" s="328">
        <f>(AI14/AD14)*100</f>
        <v>0.34587313055004065</v>
      </c>
      <c r="AK14" s="380">
        <v>2023</v>
      </c>
    </row>
    <row r="15" spans="1:37" s="387" customFormat="1" ht="22.5" customHeight="1">
      <c r="A15" s="382">
        <v>2024</v>
      </c>
      <c r="B15" s="483">
        <f>SUM(C15:D15)</f>
        <v>30062</v>
      </c>
      <c r="C15" s="484">
        <f t="shared" ref="C15:Q15" si="0">SUM(C17:C24)</f>
        <v>17857</v>
      </c>
      <c r="D15" s="484">
        <f t="shared" si="0"/>
        <v>12205</v>
      </c>
      <c r="E15" s="485">
        <f t="shared" si="0"/>
        <v>384047.79999999993</v>
      </c>
      <c r="F15" s="393">
        <f t="shared" si="0"/>
        <v>32473.800000000003</v>
      </c>
      <c r="G15" s="393">
        <f t="shared" si="0"/>
        <v>2935.8</v>
      </c>
      <c r="H15" s="383">
        <f t="shared" si="0"/>
        <v>0</v>
      </c>
      <c r="I15" s="383">
        <f t="shared" si="0"/>
        <v>0</v>
      </c>
      <c r="J15" s="383">
        <f t="shared" si="0"/>
        <v>0</v>
      </c>
      <c r="K15" s="383">
        <f>SUM(K17:K24)</f>
        <v>1891.1</v>
      </c>
      <c r="L15" s="383">
        <f t="shared" si="0"/>
        <v>1307.5999999999999</v>
      </c>
      <c r="M15" s="383">
        <f t="shared" si="0"/>
        <v>583.5</v>
      </c>
      <c r="N15" s="383">
        <f t="shared" si="0"/>
        <v>0</v>
      </c>
      <c r="O15" s="383">
        <f t="shared" si="0"/>
        <v>1044.7</v>
      </c>
      <c r="P15" s="383">
        <f t="shared" si="0"/>
        <v>143.9</v>
      </c>
      <c r="Q15" s="383">
        <f t="shared" si="0"/>
        <v>0</v>
      </c>
      <c r="R15" s="383">
        <f t="shared" ref="R15:W15" si="1">SUM(R17:R24)</f>
        <v>143.9</v>
      </c>
      <c r="S15" s="383">
        <f t="shared" si="1"/>
        <v>0</v>
      </c>
      <c r="T15" s="383">
        <f t="shared" si="1"/>
        <v>0</v>
      </c>
      <c r="U15" s="383">
        <f t="shared" si="1"/>
        <v>3481.1</v>
      </c>
      <c r="V15" s="383">
        <f t="shared" si="1"/>
        <v>0</v>
      </c>
      <c r="W15" s="383">
        <f t="shared" si="1"/>
        <v>3318.9</v>
      </c>
      <c r="X15" s="384">
        <f>SUM(X17:X24)</f>
        <v>162.20000000000002</v>
      </c>
      <c r="Y15" s="384">
        <f>SUM(Z15:AB15)</f>
        <v>25800.3</v>
      </c>
      <c r="Z15" s="384">
        <f>SUM(Z17:Z24)</f>
        <v>0</v>
      </c>
      <c r="AA15" s="384">
        <f>SUM(AA17:AA24)</f>
        <v>909.8</v>
      </c>
      <c r="AB15" s="384">
        <f>SUM(AB17:AB24)</f>
        <v>24890.5</v>
      </c>
      <c r="AC15" s="384">
        <f>SUM(AC17:AC24)</f>
        <v>112.7</v>
      </c>
      <c r="AD15" s="385">
        <f>SUM(AE15:AI15)</f>
        <v>351574</v>
      </c>
      <c r="AE15" s="384">
        <f>SUM(AE17:AE24)</f>
        <v>49768.899999999994</v>
      </c>
      <c r="AF15" s="384">
        <f>SUM(AF17:AF24)</f>
        <v>4418.3999999999996</v>
      </c>
      <c r="AG15" s="384">
        <f>SUM(AG17:AG24)</f>
        <v>63420.9</v>
      </c>
      <c r="AH15" s="384">
        <f>SUM(AH17:AH24)</f>
        <v>232749.8</v>
      </c>
      <c r="AI15" s="384">
        <f>SUM(AI17:AI24)</f>
        <v>1216</v>
      </c>
      <c r="AJ15" s="384">
        <v>0.3</v>
      </c>
      <c r="AK15" s="386">
        <v>2024</v>
      </c>
    </row>
    <row r="16" spans="1:37" s="381" customFormat="1" ht="22.5" customHeight="1">
      <c r="A16" s="375"/>
      <c r="B16" s="376"/>
      <c r="C16" s="388"/>
      <c r="D16" s="388"/>
      <c r="E16" s="174"/>
      <c r="F16" s="388"/>
      <c r="G16" s="388"/>
      <c r="H16" s="388"/>
      <c r="I16" s="388"/>
      <c r="J16" s="388"/>
      <c r="K16" s="388"/>
      <c r="L16" s="388"/>
      <c r="M16" s="388"/>
      <c r="N16" s="388"/>
      <c r="O16" s="388"/>
      <c r="P16" s="388"/>
      <c r="Q16" s="388"/>
      <c r="R16" s="388"/>
      <c r="S16" s="388"/>
      <c r="T16" s="388"/>
      <c r="U16" s="388"/>
      <c r="V16" s="388"/>
      <c r="W16" s="388"/>
      <c r="X16" s="389"/>
      <c r="Y16" s="389"/>
      <c r="Z16" s="389"/>
      <c r="AA16" s="389"/>
      <c r="AB16" s="389"/>
      <c r="AC16" s="389"/>
      <c r="AD16" s="390"/>
      <c r="AE16" s="389"/>
      <c r="AF16" s="389"/>
      <c r="AG16" s="389"/>
      <c r="AH16" s="389"/>
      <c r="AI16" s="389"/>
      <c r="AJ16" s="384"/>
      <c r="AK16" s="391"/>
    </row>
    <row r="17" spans="1:37" s="381" customFormat="1" ht="22.5" customHeight="1">
      <c r="A17" s="375" t="s">
        <v>246</v>
      </c>
      <c r="B17" s="392">
        <f>SUM(C17:D17)</f>
        <v>9404</v>
      </c>
      <c r="C17" s="393">
        <v>9404</v>
      </c>
      <c r="D17" s="393">
        <v>0</v>
      </c>
      <c r="E17" s="175">
        <f t="shared" ref="E17:E24" si="2">F17+AD17</f>
        <v>47589</v>
      </c>
      <c r="F17" s="388">
        <f t="shared" ref="F17:F24" si="3">G17+P17+U17+Y17+AC17</f>
        <v>7375.7000000000007</v>
      </c>
      <c r="G17" s="388">
        <f>H17+K17+O17</f>
        <v>1477.6</v>
      </c>
      <c r="H17" s="388">
        <f t="shared" ref="H17:H24" si="4">I17+J17</f>
        <v>0</v>
      </c>
      <c r="I17" s="393">
        <v>0</v>
      </c>
      <c r="J17" s="393">
        <v>0</v>
      </c>
      <c r="K17" s="388">
        <f>L17+M17+N17</f>
        <v>1477.6</v>
      </c>
      <c r="L17" s="393">
        <v>894.1</v>
      </c>
      <c r="M17" s="393">
        <v>583.5</v>
      </c>
      <c r="N17" s="393">
        <v>0</v>
      </c>
      <c r="O17" s="393">
        <v>0</v>
      </c>
      <c r="P17" s="388">
        <f t="shared" ref="P17:P24" si="5">Q17+R17+S17+T17</f>
        <v>143.9</v>
      </c>
      <c r="Q17" s="393">
        <v>0</v>
      </c>
      <c r="R17" s="393">
        <v>143.9</v>
      </c>
      <c r="S17" s="393">
        <v>0</v>
      </c>
      <c r="T17" s="393">
        <v>0</v>
      </c>
      <c r="U17" s="388">
        <f>V17+W17+X17</f>
        <v>224.9</v>
      </c>
      <c r="V17" s="393">
        <v>0</v>
      </c>
      <c r="W17" s="393">
        <v>81</v>
      </c>
      <c r="X17" s="394">
        <v>143.9</v>
      </c>
      <c r="Y17" s="389">
        <f>Z17+AA17+AB17</f>
        <v>5529.3</v>
      </c>
      <c r="Z17" s="394">
        <v>0</v>
      </c>
      <c r="AA17" s="394">
        <v>909.8</v>
      </c>
      <c r="AB17" s="394">
        <v>4619.5</v>
      </c>
      <c r="AC17" s="394">
        <v>0</v>
      </c>
      <c r="AD17" s="395">
        <f>SUM(AE17:AI17)</f>
        <v>40213.300000000003</v>
      </c>
      <c r="AE17" s="394">
        <v>4686.6000000000004</v>
      </c>
      <c r="AF17" s="394">
        <v>117.5</v>
      </c>
      <c r="AG17" s="394">
        <v>7542.4</v>
      </c>
      <c r="AH17" s="394">
        <v>26650.799999999999</v>
      </c>
      <c r="AI17" s="394">
        <v>1216</v>
      </c>
      <c r="AJ17" s="378"/>
      <c r="AK17" s="396" t="s">
        <v>247</v>
      </c>
    </row>
    <row r="18" spans="1:37" s="381" customFormat="1" ht="22.5" customHeight="1">
      <c r="A18" s="375" t="s">
        <v>1</v>
      </c>
      <c r="B18" s="392">
        <f t="shared" ref="B18:B24" si="6">SUM(C18:D18)</f>
        <v>1449</v>
      </c>
      <c r="C18" s="393">
        <v>0</v>
      </c>
      <c r="D18" s="393">
        <v>1449</v>
      </c>
      <c r="E18" s="175">
        <f t="shared" si="2"/>
        <v>38683.9</v>
      </c>
      <c r="F18" s="388">
        <f t="shared" si="3"/>
        <v>0</v>
      </c>
      <c r="G18" s="388">
        <f t="shared" ref="G18:G24" si="7">H18+K18+O18</f>
        <v>0</v>
      </c>
      <c r="H18" s="388">
        <f t="shared" si="4"/>
        <v>0</v>
      </c>
      <c r="I18" s="393">
        <v>0</v>
      </c>
      <c r="J18" s="393">
        <v>0</v>
      </c>
      <c r="K18" s="388">
        <f t="shared" ref="K18:K24" si="8">L18+M18+N18</f>
        <v>0</v>
      </c>
      <c r="L18" s="393">
        <v>0</v>
      </c>
      <c r="M18" s="393">
        <v>0</v>
      </c>
      <c r="N18" s="393">
        <v>0</v>
      </c>
      <c r="O18" s="393">
        <v>0</v>
      </c>
      <c r="P18" s="388">
        <f t="shared" si="5"/>
        <v>0</v>
      </c>
      <c r="Q18" s="393">
        <v>0</v>
      </c>
      <c r="R18" s="393">
        <v>0</v>
      </c>
      <c r="S18" s="393">
        <v>0</v>
      </c>
      <c r="T18" s="393">
        <v>0</v>
      </c>
      <c r="U18" s="388">
        <f t="shared" ref="U18:U24" si="9">V18+W18+X18</f>
        <v>0</v>
      </c>
      <c r="V18" s="393">
        <v>0</v>
      </c>
      <c r="W18" s="393">
        <v>0</v>
      </c>
      <c r="X18" s="394">
        <v>0</v>
      </c>
      <c r="Y18" s="389">
        <f t="shared" ref="Y18:Y24" si="10">Z18+AA18+AB18</f>
        <v>0</v>
      </c>
      <c r="Z18" s="394">
        <v>0</v>
      </c>
      <c r="AA18" s="394">
        <v>0</v>
      </c>
      <c r="AB18" s="394">
        <v>0</v>
      </c>
      <c r="AC18" s="394">
        <v>0</v>
      </c>
      <c r="AD18" s="395">
        <f t="shared" ref="AD18:AD24" si="11">SUM(AE18:AI18)</f>
        <v>38683.9</v>
      </c>
      <c r="AE18" s="394">
        <v>4257.5</v>
      </c>
      <c r="AF18" s="394">
        <v>903.1</v>
      </c>
      <c r="AG18" s="394">
        <v>5773.1</v>
      </c>
      <c r="AH18" s="394">
        <v>27750.2</v>
      </c>
      <c r="AI18" s="394">
        <v>0</v>
      </c>
      <c r="AJ18" s="378"/>
      <c r="AK18" s="391" t="s">
        <v>19</v>
      </c>
    </row>
    <row r="19" spans="1:37" s="381" customFormat="1" ht="22.5" customHeight="1">
      <c r="A19" s="375" t="s">
        <v>2</v>
      </c>
      <c r="B19" s="392">
        <f t="shared" si="6"/>
        <v>1734</v>
      </c>
      <c r="C19" s="393">
        <v>0</v>
      </c>
      <c r="D19" s="393">
        <v>1734</v>
      </c>
      <c r="E19" s="175">
        <f t="shared" si="2"/>
        <v>46156.800000000003</v>
      </c>
      <c r="F19" s="388">
        <f t="shared" si="3"/>
        <v>0</v>
      </c>
      <c r="G19" s="388">
        <f t="shared" si="7"/>
        <v>0</v>
      </c>
      <c r="H19" s="388">
        <f t="shared" si="4"/>
        <v>0</v>
      </c>
      <c r="I19" s="393">
        <v>0</v>
      </c>
      <c r="J19" s="393">
        <v>0</v>
      </c>
      <c r="K19" s="388">
        <f t="shared" si="8"/>
        <v>0</v>
      </c>
      <c r="L19" s="393">
        <v>0</v>
      </c>
      <c r="M19" s="393">
        <v>0</v>
      </c>
      <c r="N19" s="393">
        <v>0</v>
      </c>
      <c r="O19" s="393">
        <v>0</v>
      </c>
      <c r="P19" s="388">
        <f t="shared" si="5"/>
        <v>0</v>
      </c>
      <c r="Q19" s="393">
        <v>0</v>
      </c>
      <c r="R19" s="393">
        <v>0</v>
      </c>
      <c r="S19" s="393">
        <v>0</v>
      </c>
      <c r="T19" s="393">
        <v>0</v>
      </c>
      <c r="U19" s="388">
        <f t="shared" si="9"/>
        <v>0</v>
      </c>
      <c r="V19" s="393">
        <v>0</v>
      </c>
      <c r="W19" s="393">
        <v>0</v>
      </c>
      <c r="X19" s="394">
        <v>0</v>
      </c>
      <c r="Y19" s="389">
        <f t="shared" si="10"/>
        <v>0</v>
      </c>
      <c r="Z19" s="394">
        <v>0</v>
      </c>
      <c r="AA19" s="394">
        <v>0</v>
      </c>
      <c r="AB19" s="394">
        <v>0</v>
      </c>
      <c r="AC19" s="394">
        <v>0</v>
      </c>
      <c r="AD19" s="395">
        <f t="shared" si="11"/>
        <v>46156.800000000003</v>
      </c>
      <c r="AE19" s="394">
        <v>4897.8999999999996</v>
      </c>
      <c r="AF19" s="394">
        <v>857.7</v>
      </c>
      <c r="AG19" s="394">
        <v>7019.3</v>
      </c>
      <c r="AH19" s="394">
        <v>33381.9</v>
      </c>
      <c r="AI19" s="394">
        <v>0</v>
      </c>
      <c r="AJ19" s="397"/>
      <c r="AK19" s="391" t="s">
        <v>20</v>
      </c>
    </row>
    <row r="20" spans="1:37" s="381" customFormat="1" ht="22.5" customHeight="1">
      <c r="A20" s="375" t="s">
        <v>3</v>
      </c>
      <c r="B20" s="392">
        <f t="shared" si="6"/>
        <v>2469</v>
      </c>
      <c r="C20" s="393">
        <v>0</v>
      </c>
      <c r="D20" s="393">
        <v>2469</v>
      </c>
      <c r="E20" s="175">
        <f t="shared" si="2"/>
        <v>48474.799999999996</v>
      </c>
      <c r="F20" s="388">
        <f t="shared" si="3"/>
        <v>859.2</v>
      </c>
      <c r="G20" s="388">
        <f t="shared" si="7"/>
        <v>0</v>
      </c>
      <c r="H20" s="388">
        <f t="shared" si="4"/>
        <v>0</v>
      </c>
      <c r="I20" s="393">
        <v>0</v>
      </c>
      <c r="J20" s="393">
        <v>0</v>
      </c>
      <c r="K20" s="388">
        <f t="shared" si="8"/>
        <v>0</v>
      </c>
      <c r="L20" s="393">
        <v>0</v>
      </c>
      <c r="M20" s="393">
        <v>0</v>
      </c>
      <c r="N20" s="393">
        <v>0</v>
      </c>
      <c r="O20" s="393">
        <v>0</v>
      </c>
      <c r="P20" s="388">
        <f t="shared" si="5"/>
        <v>0</v>
      </c>
      <c r="Q20" s="393">
        <v>0</v>
      </c>
      <c r="R20" s="393">
        <v>0</v>
      </c>
      <c r="S20" s="393">
        <v>0</v>
      </c>
      <c r="T20" s="393">
        <v>0</v>
      </c>
      <c r="U20" s="388">
        <f t="shared" si="9"/>
        <v>553.29999999999995</v>
      </c>
      <c r="V20" s="393">
        <v>0</v>
      </c>
      <c r="W20" s="393">
        <v>535</v>
      </c>
      <c r="X20" s="394">
        <v>18.3</v>
      </c>
      <c r="Y20" s="389">
        <f t="shared" si="10"/>
        <v>193.2</v>
      </c>
      <c r="Z20" s="394">
        <v>0</v>
      </c>
      <c r="AA20" s="394">
        <v>0</v>
      </c>
      <c r="AB20" s="394">
        <v>193.2</v>
      </c>
      <c r="AC20" s="394">
        <v>112.7</v>
      </c>
      <c r="AD20" s="395">
        <f t="shared" si="11"/>
        <v>47615.6</v>
      </c>
      <c r="AE20" s="394">
        <v>8196.2000000000007</v>
      </c>
      <c r="AF20" s="394">
        <v>134.9</v>
      </c>
      <c r="AG20" s="394">
        <v>7350.4</v>
      </c>
      <c r="AH20" s="394">
        <v>31934.1</v>
      </c>
      <c r="AI20" s="394">
        <v>0</v>
      </c>
      <c r="AJ20" s="397"/>
      <c r="AK20" s="391" t="s">
        <v>21</v>
      </c>
    </row>
    <row r="21" spans="1:37" s="381" customFormat="1" ht="22.5" customHeight="1">
      <c r="A21" s="375" t="s">
        <v>4</v>
      </c>
      <c r="B21" s="392">
        <f t="shared" si="6"/>
        <v>8453</v>
      </c>
      <c r="C21" s="393">
        <v>8453</v>
      </c>
      <c r="D21" s="393">
        <v>0</v>
      </c>
      <c r="E21" s="175">
        <f t="shared" si="2"/>
        <v>46170.2</v>
      </c>
      <c r="F21" s="388">
        <f t="shared" si="3"/>
        <v>23869.9</v>
      </c>
      <c r="G21" s="388">
        <f>H21+K21+O21</f>
        <v>1458.2</v>
      </c>
      <c r="H21" s="388">
        <f t="shared" si="4"/>
        <v>0</v>
      </c>
      <c r="I21" s="393">
        <v>0</v>
      </c>
      <c r="J21" s="393">
        <v>0</v>
      </c>
      <c r="K21" s="388">
        <f t="shared" si="8"/>
        <v>413.5</v>
      </c>
      <c r="L21" s="393">
        <v>413.5</v>
      </c>
      <c r="M21" s="393">
        <v>0</v>
      </c>
      <c r="N21" s="393">
        <v>0</v>
      </c>
      <c r="O21" s="393">
        <v>1044.7</v>
      </c>
      <c r="P21" s="388">
        <f t="shared" si="5"/>
        <v>0</v>
      </c>
      <c r="Q21" s="393">
        <v>0</v>
      </c>
      <c r="R21" s="393">
        <v>0</v>
      </c>
      <c r="S21" s="393">
        <v>0</v>
      </c>
      <c r="T21" s="393">
        <v>0</v>
      </c>
      <c r="U21" s="388">
        <f t="shared" si="9"/>
        <v>2333.9</v>
      </c>
      <c r="V21" s="393">
        <v>0</v>
      </c>
      <c r="W21" s="393">
        <v>2333.9</v>
      </c>
      <c r="X21" s="394">
        <v>0</v>
      </c>
      <c r="Y21" s="389">
        <f t="shared" si="10"/>
        <v>20077.8</v>
      </c>
      <c r="Z21" s="394">
        <v>0</v>
      </c>
      <c r="AA21" s="394">
        <v>0</v>
      </c>
      <c r="AB21" s="394">
        <v>20077.8</v>
      </c>
      <c r="AC21" s="394">
        <v>0</v>
      </c>
      <c r="AD21" s="395">
        <f t="shared" si="11"/>
        <v>22300.3</v>
      </c>
      <c r="AE21" s="394">
        <v>4958.5</v>
      </c>
      <c r="AF21" s="394">
        <v>340.6</v>
      </c>
      <c r="AG21" s="394">
        <v>4741.8999999999996</v>
      </c>
      <c r="AH21" s="394">
        <v>12259.3</v>
      </c>
      <c r="AI21" s="394">
        <v>0</v>
      </c>
      <c r="AJ21" s="397"/>
      <c r="AK21" s="391" t="s">
        <v>22</v>
      </c>
    </row>
    <row r="22" spans="1:37" s="381" customFormat="1" ht="22.5" customHeight="1">
      <c r="A22" s="375" t="s">
        <v>5</v>
      </c>
      <c r="B22" s="392">
        <f t="shared" si="6"/>
        <v>1813</v>
      </c>
      <c r="C22" s="393">
        <v>0</v>
      </c>
      <c r="D22" s="393">
        <v>1813</v>
      </c>
      <c r="E22" s="175">
        <f t="shared" si="2"/>
        <v>39417.599999999999</v>
      </c>
      <c r="F22" s="388">
        <f t="shared" si="3"/>
        <v>369</v>
      </c>
      <c r="G22" s="388">
        <f t="shared" si="7"/>
        <v>0</v>
      </c>
      <c r="H22" s="388">
        <f t="shared" si="4"/>
        <v>0</v>
      </c>
      <c r="I22" s="393">
        <v>0</v>
      </c>
      <c r="J22" s="393">
        <v>0</v>
      </c>
      <c r="K22" s="388">
        <f t="shared" si="8"/>
        <v>0</v>
      </c>
      <c r="L22" s="393">
        <v>0</v>
      </c>
      <c r="M22" s="393">
        <v>0</v>
      </c>
      <c r="N22" s="393">
        <v>0</v>
      </c>
      <c r="O22" s="393">
        <v>0</v>
      </c>
      <c r="P22" s="388">
        <f t="shared" si="5"/>
        <v>0</v>
      </c>
      <c r="Q22" s="393">
        <v>0</v>
      </c>
      <c r="R22" s="393">
        <v>0</v>
      </c>
      <c r="S22" s="393">
        <v>0</v>
      </c>
      <c r="T22" s="393">
        <v>0</v>
      </c>
      <c r="U22" s="388">
        <f t="shared" si="9"/>
        <v>369</v>
      </c>
      <c r="V22" s="393">
        <v>0</v>
      </c>
      <c r="W22" s="393">
        <v>369</v>
      </c>
      <c r="X22" s="394">
        <v>0</v>
      </c>
      <c r="Y22" s="389">
        <f t="shared" si="10"/>
        <v>0</v>
      </c>
      <c r="Z22" s="394">
        <v>0</v>
      </c>
      <c r="AA22" s="394">
        <v>0</v>
      </c>
      <c r="AB22" s="394">
        <v>0</v>
      </c>
      <c r="AC22" s="394">
        <v>0</v>
      </c>
      <c r="AD22" s="395">
        <f t="shared" si="11"/>
        <v>39048.6</v>
      </c>
      <c r="AE22" s="394">
        <v>6237.5</v>
      </c>
      <c r="AF22" s="394">
        <v>276.10000000000002</v>
      </c>
      <c r="AG22" s="394">
        <v>7790.4</v>
      </c>
      <c r="AH22" s="394">
        <v>24744.6</v>
      </c>
      <c r="AI22" s="394">
        <v>0</v>
      </c>
      <c r="AJ22" s="397"/>
      <c r="AK22" s="391" t="s">
        <v>23</v>
      </c>
    </row>
    <row r="23" spans="1:37" s="381" customFormat="1" ht="22.5" customHeight="1">
      <c r="A23" s="375" t="s">
        <v>6</v>
      </c>
      <c r="B23" s="392">
        <f t="shared" si="6"/>
        <v>1528</v>
      </c>
      <c r="C23" s="393">
        <v>0</v>
      </c>
      <c r="D23" s="393">
        <v>1528</v>
      </c>
      <c r="E23" s="175">
        <f t="shared" si="2"/>
        <v>46932.1</v>
      </c>
      <c r="F23" s="388">
        <f t="shared" si="3"/>
        <v>0</v>
      </c>
      <c r="G23" s="388">
        <f t="shared" si="7"/>
        <v>0</v>
      </c>
      <c r="H23" s="388">
        <f t="shared" si="4"/>
        <v>0</v>
      </c>
      <c r="I23" s="393">
        <v>0</v>
      </c>
      <c r="J23" s="393">
        <v>0</v>
      </c>
      <c r="K23" s="388">
        <f t="shared" si="8"/>
        <v>0</v>
      </c>
      <c r="L23" s="393">
        <v>0</v>
      </c>
      <c r="M23" s="393">
        <v>0</v>
      </c>
      <c r="N23" s="393">
        <v>0</v>
      </c>
      <c r="O23" s="393">
        <v>0</v>
      </c>
      <c r="P23" s="388">
        <f t="shared" si="5"/>
        <v>0</v>
      </c>
      <c r="Q23" s="393">
        <v>0</v>
      </c>
      <c r="R23" s="393">
        <v>0</v>
      </c>
      <c r="S23" s="393">
        <v>0</v>
      </c>
      <c r="T23" s="393">
        <v>0</v>
      </c>
      <c r="U23" s="388">
        <f t="shared" si="9"/>
        <v>0</v>
      </c>
      <c r="V23" s="393">
        <v>0</v>
      </c>
      <c r="W23" s="393">
        <v>0</v>
      </c>
      <c r="X23" s="394">
        <v>0</v>
      </c>
      <c r="Y23" s="389">
        <f t="shared" si="10"/>
        <v>0</v>
      </c>
      <c r="Z23" s="394">
        <v>0</v>
      </c>
      <c r="AA23" s="394">
        <v>0</v>
      </c>
      <c r="AB23" s="394">
        <v>0</v>
      </c>
      <c r="AC23" s="394">
        <v>0</v>
      </c>
      <c r="AD23" s="395">
        <f t="shared" si="11"/>
        <v>46932.1</v>
      </c>
      <c r="AE23" s="394">
        <v>6666.4</v>
      </c>
      <c r="AF23" s="394">
        <v>200.7</v>
      </c>
      <c r="AG23" s="394">
        <v>12547.8</v>
      </c>
      <c r="AH23" s="394">
        <v>27517.200000000001</v>
      </c>
      <c r="AI23" s="394">
        <v>0</v>
      </c>
      <c r="AJ23" s="397"/>
      <c r="AK23" s="391" t="s">
        <v>24</v>
      </c>
    </row>
    <row r="24" spans="1:37" s="381" customFormat="1" ht="22.5" customHeight="1" thickBot="1">
      <c r="A24" s="398" t="s">
        <v>7</v>
      </c>
      <c r="B24" s="399">
        <f t="shared" si="6"/>
        <v>3212</v>
      </c>
      <c r="C24" s="400">
        <v>0</v>
      </c>
      <c r="D24" s="400">
        <v>3212</v>
      </c>
      <c r="E24" s="176">
        <f t="shared" si="2"/>
        <v>70623.399999999994</v>
      </c>
      <c r="F24" s="401">
        <f t="shared" si="3"/>
        <v>0</v>
      </c>
      <c r="G24" s="401">
        <f t="shared" si="7"/>
        <v>0</v>
      </c>
      <c r="H24" s="401">
        <f t="shared" si="4"/>
        <v>0</v>
      </c>
      <c r="I24" s="400">
        <v>0</v>
      </c>
      <c r="J24" s="400">
        <v>0</v>
      </c>
      <c r="K24" s="401">
        <f t="shared" si="8"/>
        <v>0</v>
      </c>
      <c r="L24" s="400">
        <v>0</v>
      </c>
      <c r="M24" s="400">
        <v>0</v>
      </c>
      <c r="N24" s="400">
        <v>0</v>
      </c>
      <c r="O24" s="400">
        <v>0</v>
      </c>
      <c r="P24" s="401">
        <f t="shared" si="5"/>
        <v>0</v>
      </c>
      <c r="Q24" s="400">
        <v>0</v>
      </c>
      <c r="R24" s="400">
        <v>0</v>
      </c>
      <c r="S24" s="400">
        <v>0</v>
      </c>
      <c r="T24" s="400">
        <v>0</v>
      </c>
      <c r="U24" s="401">
        <f t="shared" si="9"/>
        <v>0</v>
      </c>
      <c r="V24" s="400">
        <v>0</v>
      </c>
      <c r="W24" s="400">
        <v>0</v>
      </c>
      <c r="X24" s="402">
        <v>0</v>
      </c>
      <c r="Y24" s="403">
        <f t="shared" si="10"/>
        <v>0</v>
      </c>
      <c r="Z24" s="402">
        <v>0</v>
      </c>
      <c r="AA24" s="402">
        <v>0</v>
      </c>
      <c r="AB24" s="402">
        <v>0</v>
      </c>
      <c r="AC24" s="402">
        <v>0</v>
      </c>
      <c r="AD24" s="404">
        <f t="shared" si="11"/>
        <v>70623.399999999994</v>
      </c>
      <c r="AE24" s="402">
        <v>9868.2999999999993</v>
      </c>
      <c r="AF24" s="402">
        <v>1587.8</v>
      </c>
      <c r="AG24" s="402">
        <v>10655.6</v>
      </c>
      <c r="AH24" s="402">
        <v>48511.7</v>
      </c>
      <c r="AI24" s="402">
        <v>0</v>
      </c>
      <c r="AJ24" s="405"/>
      <c r="AK24" s="406" t="s">
        <v>25</v>
      </c>
    </row>
    <row r="25" spans="1:37" s="148" customFormat="1" ht="15" customHeight="1">
      <c r="A25" s="147" t="s">
        <v>432</v>
      </c>
      <c r="B25" s="147"/>
      <c r="C25" s="147"/>
      <c r="P25" s="177"/>
      <c r="Q25" s="178"/>
      <c r="R25" s="178"/>
      <c r="S25" s="178"/>
      <c r="T25" s="178"/>
      <c r="U25" s="273"/>
      <c r="V25" s="273"/>
      <c r="W25" s="273"/>
      <c r="X25" s="273"/>
      <c r="Y25" s="273"/>
      <c r="Z25" s="273"/>
      <c r="AA25" s="273"/>
      <c r="AB25" s="273"/>
      <c r="AC25" s="273"/>
      <c r="AD25" s="149"/>
    </row>
    <row r="26" spans="1:37" s="83" customFormat="1" ht="15" customHeight="1">
      <c r="A26" s="148" t="s">
        <v>476</v>
      </c>
      <c r="E26" s="274"/>
      <c r="P26" s="274"/>
      <c r="Q26" s="274"/>
      <c r="R26" s="274"/>
      <c r="S26" s="274"/>
      <c r="T26" s="274"/>
      <c r="U26" s="274"/>
      <c r="V26" s="274"/>
      <c r="W26" s="274"/>
      <c r="X26" s="274"/>
      <c r="Y26" s="274"/>
      <c r="Z26" s="274"/>
      <c r="AA26" s="274"/>
      <c r="AB26" s="274"/>
      <c r="AC26" s="274"/>
    </row>
    <row r="28" spans="1:37" s="4" customFormat="1" ht="11.25">
      <c r="A28" s="83"/>
      <c r="E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K28" s="83"/>
    </row>
    <row r="29" spans="1:37" s="4" customFormat="1" ht="11.25">
      <c r="A29" s="83"/>
      <c r="E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C29" s="22"/>
      <c r="AK29" s="83"/>
    </row>
    <row r="30" spans="1:37" s="4" customFormat="1" ht="11.25">
      <c r="A30" s="83"/>
      <c r="C30" s="23"/>
      <c r="E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C30" s="22"/>
      <c r="AK30" s="83"/>
    </row>
    <row r="31" spans="1:37" s="4" customFormat="1" ht="11.25">
      <c r="A31" s="83"/>
      <c r="C31" s="23"/>
      <c r="E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  <c r="AA31" s="22"/>
      <c r="AC31" s="22"/>
      <c r="AK31" s="83"/>
    </row>
    <row r="32" spans="1:37" s="4" customFormat="1" ht="11.25" customHeight="1">
      <c r="A32" s="83"/>
      <c r="C32" s="23"/>
      <c r="E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22"/>
      <c r="AC32" s="22"/>
      <c r="AK32" s="83"/>
    </row>
    <row r="33" spans="1:37" s="4" customFormat="1" ht="11.25">
      <c r="A33" s="83"/>
      <c r="C33" s="23"/>
      <c r="E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C33" s="22"/>
      <c r="AK33" s="83"/>
    </row>
    <row r="34" spans="1:37" s="4" customFormat="1" ht="11.25">
      <c r="A34" s="83"/>
      <c r="C34" s="23"/>
      <c r="E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C34" s="22"/>
      <c r="AK34" s="83"/>
    </row>
    <row r="35" spans="1:37" s="4" customFormat="1" ht="11.25">
      <c r="A35" s="83"/>
      <c r="C35" s="23"/>
      <c r="E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  <c r="AA35" s="22"/>
      <c r="AC35" s="22"/>
      <c r="AK35" s="83"/>
    </row>
    <row r="36" spans="1:37" s="4" customFormat="1" ht="11.25">
      <c r="A36" s="83"/>
      <c r="C36" s="23"/>
      <c r="E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C36" s="22"/>
      <c r="AK36" s="83"/>
    </row>
  </sheetData>
  <mergeCells count="48">
    <mergeCell ref="A3:AK3"/>
    <mergeCell ref="A4:AK4"/>
    <mergeCell ref="D8:D10"/>
    <mergeCell ref="O8:O10"/>
    <mergeCell ref="H9:H10"/>
    <mergeCell ref="I9:I10"/>
    <mergeCell ref="X8:X10"/>
    <mergeCell ref="E6:E10"/>
    <mergeCell ref="K9:K10"/>
    <mergeCell ref="F7:F10"/>
    <mergeCell ref="P7:T7"/>
    <mergeCell ref="Z8:Z10"/>
    <mergeCell ref="AB8:AB10"/>
    <mergeCell ref="Y7:AB7"/>
    <mergeCell ref="AC7:AC10"/>
    <mergeCell ref="P8:P10"/>
    <mergeCell ref="S8:S10"/>
    <mergeCell ref="W8:W10"/>
    <mergeCell ref="V8:V10"/>
    <mergeCell ref="F6:AC6"/>
    <mergeCell ref="T8:T10"/>
    <mergeCell ref="Y8:Y10"/>
    <mergeCell ref="R8:R10"/>
    <mergeCell ref="H8:J8"/>
    <mergeCell ref="K8:N8"/>
    <mergeCell ref="L9:L10"/>
    <mergeCell ref="M9:M10"/>
    <mergeCell ref="N9:N10"/>
    <mergeCell ref="G7:G10"/>
    <mergeCell ref="J9:J10"/>
    <mergeCell ref="H7:O7"/>
    <mergeCell ref="AD6:AJ6"/>
    <mergeCell ref="AA8:AA10"/>
    <mergeCell ref="AK6:AK10"/>
    <mergeCell ref="AI7:AJ8"/>
    <mergeCell ref="U7:X7"/>
    <mergeCell ref="AG7:AG10"/>
    <mergeCell ref="AH7:AH10"/>
    <mergeCell ref="AE7:AE10"/>
    <mergeCell ref="AI9:AI10"/>
    <mergeCell ref="AJ9:AJ10"/>
    <mergeCell ref="AF7:AF10"/>
    <mergeCell ref="U8:U10"/>
    <mergeCell ref="A6:A10"/>
    <mergeCell ref="B6:D7"/>
    <mergeCell ref="B8:B10"/>
    <mergeCell ref="Q8:Q10"/>
    <mergeCell ref="C8:C10"/>
  </mergeCells>
  <phoneticPr fontId="2" type="noConversion"/>
  <pageMargins left="0.70866141732283472" right="0.82" top="0.78740157480314965" bottom="0.78740157480314965" header="0.39370078740157483" footer="0.39370078740157483"/>
  <pageSetup paperSize="9" scale="32" fitToWidth="0" pageOrder="overThenDown" orientation="landscape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Z25"/>
  <sheetViews>
    <sheetView showGridLines="0" view="pageBreakPreview" zoomScale="85" zoomScaleNormal="100" zoomScaleSheetLayoutView="85" workbookViewId="0">
      <selection activeCell="A9" sqref="A9:IV22"/>
    </sheetView>
  </sheetViews>
  <sheetFormatPr defaultRowHeight="14.25"/>
  <cols>
    <col min="1" max="1" width="6.77734375" style="268" customWidth="1"/>
    <col min="2" max="2" width="6.88671875" style="269" bestFit="1" customWidth="1"/>
    <col min="3" max="3" width="5.33203125" style="269" customWidth="1"/>
    <col min="4" max="4" width="5.5546875" style="269" customWidth="1"/>
    <col min="5" max="5" width="4.88671875" style="269" customWidth="1"/>
    <col min="6" max="6" width="5.44140625" style="269" customWidth="1"/>
    <col min="7" max="7" width="5.21875" style="269" customWidth="1"/>
    <col min="8" max="8" width="5.44140625" style="269" customWidth="1"/>
    <col min="9" max="9" width="5.21875" style="269" customWidth="1"/>
    <col min="10" max="10" width="5.5546875" style="269" customWidth="1"/>
    <col min="11" max="11" width="5" style="269" customWidth="1"/>
    <col min="12" max="12" width="5.88671875" style="269" customWidth="1"/>
    <col min="13" max="13" width="5.21875" style="269" customWidth="1"/>
    <col min="14" max="14" width="5.88671875" style="269" customWidth="1"/>
    <col min="15" max="15" width="5.21875" style="269" customWidth="1"/>
    <col min="16" max="16" width="5.6640625" style="269" customWidth="1"/>
    <col min="17" max="17" width="4.88671875" style="269" customWidth="1"/>
    <col min="18" max="18" width="6" style="269" customWidth="1"/>
    <col min="19" max="19" width="5" style="269" customWidth="1"/>
    <col min="20" max="20" width="5.44140625" style="269" customWidth="1"/>
    <col min="21" max="25" width="5.6640625" style="269" customWidth="1"/>
    <col min="26" max="26" width="6" style="269" customWidth="1"/>
    <col min="27" max="27" width="5.5546875" style="269" customWidth="1"/>
    <col min="28" max="28" width="5.77734375" style="269" customWidth="1"/>
    <col min="29" max="29" width="5.109375" style="269" customWidth="1"/>
    <col min="30" max="30" width="6.33203125" style="269" customWidth="1"/>
    <col min="31" max="31" width="6" style="269" bestFit="1" customWidth="1"/>
    <col min="32" max="32" width="5.6640625" style="269" customWidth="1"/>
    <col min="33" max="33" width="6" style="269" bestFit="1" customWidth="1"/>
    <col min="34" max="34" width="5.88671875" style="269" customWidth="1"/>
    <col min="35" max="35" width="5.21875" style="269" customWidth="1"/>
    <col min="36" max="36" width="6.88671875" style="269" bestFit="1" customWidth="1"/>
    <col min="37" max="37" width="5.21875" style="269" customWidth="1"/>
    <col min="38" max="38" width="5.6640625" style="269" customWidth="1"/>
    <col min="39" max="39" width="6" style="269" bestFit="1" customWidth="1"/>
    <col min="40" max="40" width="6" style="269" customWidth="1"/>
    <col min="41" max="41" width="5.33203125" style="269" customWidth="1"/>
    <col min="42" max="42" width="6.21875" style="269" customWidth="1"/>
    <col min="43" max="43" width="5" style="269" customWidth="1"/>
    <col min="44" max="44" width="5.88671875" style="269" customWidth="1"/>
    <col min="45" max="45" width="5" style="269" customWidth="1"/>
    <col min="46" max="46" width="5.21875" style="269" customWidth="1"/>
    <col min="47" max="47" width="5.109375" style="269" customWidth="1"/>
    <col min="48" max="48" width="5.44140625" style="269" customWidth="1"/>
    <col min="49" max="49" width="5.77734375" style="269" customWidth="1"/>
    <col min="50" max="50" width="6" style="269" customWidth="1"/>
    <col min="51" max="51" width="4.44140625" style="269" customWidth="1"/>
    <col min="52" max="52" width="10.77734375" style="268" customWidth="1"/>
    <col min="53" max="16384" width="8.88671875" style="269"/>
  </cols>
  <sheetData>
    <row r="1" spans="1:52" s="150" customFormat="1" ht="15" customHeight="1">
      <c r="A1" s="261" t="s">
        <v>149</v>
      </c>
      <c r="B1" s="261"/>
      <c r="C1" s="262"/>
      <c r="D1" s="262"/>
      <c r="E1" s="262"/>
      <c r="F1" s="262"/>
      <c r="G1" s="262"/>
      <c r="H1" s="262"/>
      <c r="I1" s="262"/>
      <c r="J1" s="262"/>
      <c r="K1" s="262"/>
      <c r="T1" s="263"/>
      <c r="U1" s="261"/>
      <c r="V1" s="261"/>
      <c r="W1" s="261"/>
      <c r="X1" s="261"/>
      <c r="Y1" s="261"/>
      <c r="AX1" s="265"/>
      <c r="AZ1" s="264" t="s">
        <v>364</v>
      </c>
    </row>
    <row r="2" spans="1:52" s="150" customFormat="1" ht="15" customHeight="1">
      <c r="A2" s="261"/>
      <c r="B2" s="261"/>
      <c r="C2" s="262"/>
      <c r="D2" s="262"/>
      <c r="E2" s="262"/>
      <c r="F2" s="262"/>
      <c r="G2" s="262"/>
      <c r="H2" s="262"/>
      <c r="I2" s="262"/>
      <c r="J2" s="262"/>
      <c r="K2" s="262"/>
      <c r="T2" s="263"/>
      <c r="U2" s="261"/>
      <c r="V2" s="261"/>
      <c r="W2" s="261"/>
      <c r="X2" s="261"/>
      <c r="Y2" s="261"/>
      <c r="AX2" s="265"/>
      <c r="AZ2" s="264"/>
    </row>
    <row r="3" spans="1:52" s="267" customFormat="1" ht="24.95" customHeight="1">
      <c r="A3" s="797" t="s">
        <v>424</v>
      </c>
      <c r="B3" s="797"/>
      <c r="C3" s="797"/>
      <c r="D3" s="797"/>
      <c r="E3" s="797"/>
      <c r="F3" s="797"/>
      <c r="G3" s="797"/>
      <c r="H3" s="797"/>
      <c r="I3" s="797"/>
      <c r="J3" s="797"/>
      <c r="K3" s="797"/>
      <c r="L3" s="797"/>
      <c r="M3" s="797"/>
      <c r="N3" s="797"/>
      <c r="O3" s="797"/>
      <c r="P3" s="797"/>
      <c r="Q3" s="797"/>
      <c r="R3" s="797"/>
      <c r="S3" s="797"/>
      <c r="T3" s="797"/>
      <c r="U3" s="797"/>
      <c r="V3" s="797"/>
      <c r="W3" s="797"/>
      <c r="X3" s="797"/>
      <c r="Y3" s="797"/>
      <c r="Z3" s="797"/>
      <c r="AA3" s="797"/>
      <c r="AB3" s="797"/>
      <c r="AC3" s="797"/>
      <c r="AD3" s="797"/>
      <c r="AE3" s="797"/>
      <c r="AF3" s="797"/>
      <c r="AG3" s="797"/>
      <c r="AH3" s="797"/>
      <c r="AI3" s="797"/>
      <c r="AJ3" s="797"/>
      <c r="AK3" s="797"/>
      <c r="AL3" s="797"/>
      <c r="AM3" s="797"/>
      <c r="AN3" s="797"/>
      <c r="AO3" s="797"/>
      <c r="AP3" s="797"/>
      <c r="AQ3" s="797"/>
      <c r="AR3" s="797"/>
      <c r="AS3" s="797"/>
      <c r="AT3" s="797"/>
      <c r="AU3" s="797"/>
      <c r="AV3" s="797"/>
      <c r="AW3" s="797"/>
      <c r="AX3" s="797"/>
      <c r="AY3" s="797"/>
      <c r="AZ3" s="797"/>
    </row>
    <row r="4" spans="1:52" s="267" customFormat="1" ht="24.95" customHeight="1">
      <c r="A4" s="798" t="s">
        <v>425</v>
      </c>
      <c r="B4" s="798"/>
      <c r="C4" s="798"/>
      <c r="D4" s="798"/>
      <c r="E4" s="798"/>
      <c r="F4" s="798"/>
      <c r="G4" s="798"/>
      <c r="H4" s="798"/>
      <c r="I4" s="798"/>
      <c r="J4" s="798"/>
      <c r="K4" s="798"/>
      <c r="L4" s="798"/>
      <c r="M4" s="798"/>
      <c r="N4" s="798"/>
      <c r="O4" s="798"/>
      <c r="P4" s="798"/>
      <c r="Q4" s="798"/>
      <c r="R4" s="798"/>
      <c r="S4" s="798"/>
      <c r="T4" s="798"/>
      <c r="U4" s="798"/>
      <c r="V4" s="798"/>
      <c r="W4" s="798"/>
      <c r="X4" s="798"/>
      <c r="Y4" s="798"/>
      <c r="Z4" s="798"/>
      <c r="AA4" s="798"/>
      <c r="AB4" s="798"/>
      <c r="AC4" s="798"/>
      <c r="AD4" s="798"/>
      <c r="AE4" s="798"/>
      <c r="AF4" s="798"/>
      <c r="AG4" s="798"/>
      <c r="AH4" s="798"/>
      <c r="AI4" s="798"/>
      <c r="AJ4" s="798"/>
      <c r="AK4" s="798"/>
      <c r="AL4" s="798"/>
      <c r="AM4" s="798"/>
      <c r="AN4" s="798"/>
      <c r="AO4" s="798"/>
      <c r="AP4" s="798"/>
      <c r="AQ4" s="798"/>
      <c r="AR4" s="798"/>
      <c r="AS4" s="798"/>
      <c r="AT4" s="798"/>
      <c r="AU4" s="798"/>
      <c r="AV4" s="798"/>
      <c r="AW4" s="798"/>
      <c r="AX4" s="798"/>
      <c r="AY4" s="798"/>
      <c r="AZ4" s="798"/>
    </row>
    <row r="5" spans="1:52" s="266" customFormat="1" ht="15" customHeight="1" thickBot="1">
      <c r="A5" s="266" t="s">
        <v>366</v>
      </c>
      <c r="AZ5" s="265" t="s">
        <v>367</v>
      </c>
    </row>
    <row r="6" spans="1:52" s="150" customFormat="1" ht="36.75" customHeight="1">
      <c r="A6" s="799" t="s">
        <v>349</v>
      </c>
      <c r="B6" s="802" t="s">
        <v>36</v>
      </c>
      <c r="C6" s="803"/>
      <c r="D6" s="806" t="s">
        <v>341</v>
      </c>
      <c r="E6" s="807"/>
      <c r="F6" s="807"/>
      <c r="G6" s="807"/>
      <c r="H6" s="807"/>
      <c r="I6" s="807"/>
      <c r="J6" s="807"/>
      <c r="K6" s="808"/>
      <c r="L6" s="809" t="s">
        <v>350</v>
      </c>
      <c r="M6" s="809"/>
      <c r="N6" s="809" t="s">
        <v>351</v>
      </c>
      <c r="O6" s="809"/>
      <c r="P6" s="809" t="s">
        <v>275</v>
      </c>
      <c r="Q6" s="809"/>
      <c r="R6" s="809"/>
      <c r="S6" s="809"/>
      <c r="T6" s="809"/>
      <c r="U6" s="810"/>
      <c r="V6" s="813" t="s">
        <v>352</v>
      </c>
      <c r="W6" s="814"/>
      <c r="X6" s="814"/>
      <c r="Y6" s="815"/>
      <c r="Z6" s="814" t="s">
        <v>352</v>
      </c>
      <c r="AA6" s="814"/>
      <c r="AB6" s="814"/>
      <c r="AC6" s="815"/>
      <c r="AD6" s="813" t="s">
        <v>353</v>
      </c>
      <c r="AE6" s="814"/>
      <c r="AF6" s="814"/>
      <c r="AG6" s="814"/>
      <c r="AH6" s="814"/>
      <c r="AI6" s="814"/>
      <c r="AJ6" s="810" t="s">
        <v>403</v>
      </c>
      <c r="AK6" s="808"/>
      <c r="AL6" s="808"/>
      <c r="AM6" s="808"/>
      <c r="AN6" s="808"/>
      <c r="AO6" s="808"/>
      <c r="AP6" s="808"/>
      <c r="AQ6" s="808"/>
      <c r="AR6" s="808"/>
      <c r="AS6" s="808"/>
      <c r="AT6" s="808"/>
      <c r="AU6" s="818"/>
      <c r="AV6" s="810" t="s">
        <v>354</v>
      </c>
      <c r="AW6" s="818"/>
      <c r="AX6" s="810" t="s">
        <v>342</v>
      </c>
      <c r="AY6" s="808"/>
      <c r="AZ6" s="819" t="s">
        <v>369</v>
      </c>
    </row>
    <row r="7" spans="1:52" s="150" customFormat="1" ht="36.75" customHeight="1">
      <c r="A7" s="800"/>
      <c r="B7" s="804"/>
      <c r="C7" s="805"/>
      <c r="D7" s="816" t="s">
        <v>355</v>
      </c>
      <c r="E7" s="817"/>
      <c r="F7" s="816" t="s">
        <v>345</v>
      </c>
      <c r="G7" s="817"/>
      <c r="H7" s="816" t="s">
        <v>346</v>
      </c>
      <c r="I7" s="817"/>
      <c r="J7" s="816" t="s">
        <v>347</v>
      </c>
      <c r="K7" s="822"/>
      <c r="L7" s="816" t="s">
        <v>355</v>
      </c>
      <c r="M7" s="817"/>
      <c r="N7" s="816" t="s">
        <v>355</v>
      </c>
      <c r="O7" s="817"/>
      <c r="P7" s="816" t="s">
        <v>355</v>
      </c>
      <c r="Q7" s="817"/>
      <c r="R7" s="816" t="s">
        <v>346</v>
      </c>
      <c r="S7" s="817"/>
      <c r="T7" s="811" t="s">
        <v>345</v>
      </c>
      <c r="U7" s="812"/>
      <c r="V7" s="823" t="s">
        <v>355</v>
      </c>
      <c r="W7" s="823"/>
      <c r="X7" s="823" t="s">
        <v>356</v>
      </c>
      <c r="Y7" s="824"/>
      <c r="Z7" s="816" t="s">
        <v>348</v>
      </c>
      <c r="AA7" s="817"/>
      <c r="AB7" s="816" t="s">
        <v>357</v>
      </c>
      <c r="AC7" s="822"/>
      <c r="AD7" s="816" t="s">
        <v>355</v>
      </c>
      <c r="AE7" s="817"/>
      <c r="AF7" s="816" t="s">
        <v>345</v>
      </c>
      <c r="AG7" s="817"/>
      <c r="AH7" s="816" t="s">
        <v>358</v>
      </c>
      <c r="AI7" s="822"/>
      <c r="AJ7" s="816" t="s">
        <v>355</v>
      </c>
      <c r="AK7" s="817"/>
      <c r="AL7" s="816" t="s">
        <v>276</v>
      </c>
      <c r="AM7" s="817"/>
      <c r="AN7" s="816" t="s">
        <v>277</v>
      </c>
      <c r="AO7" s="817"/>
      <c r="AP7" s="816" t="s">
        <v>343</v>
      </c>
      <c r="AQ7" s="822"/>
      <c r="AR7" s="812" t="s">
        <v>344</v>
      </c>
      <c r="AS7" s="825"/>
      <c r="AT7" s="816" t="s">
        <v>359</v>
      </c>
      <c r="AU7" s="817"/>
      <c r="AV7" s="816" t="s">
        <v>355</v>
      </c>
      <c r="AW7" s="817"/>
      <c r="AX7" s="816" t="s">
        <v>355</v>
      </c>
      <c r="AY7" s="822"/>
      <c r="AZ7" s="820"/>
    </row>
    <row r="8" spans="1:52" s="150" customFormat="1" ht="25.5" customHeight="1">
      <c r="A8" s="801"/>
      <c r="B8" s="86" t="s">
        <v>360</v>
      </c>
      <c r="C8" s="87" t="s">
        <v>361</v>
      </c>
      <c r="D8" s="88" t="s">
        <v>360</v>
      </c>
      <c r="E8" s="87" t="s">
        <v>361</v>
      </c>
      <c r="F8" s="88" t="s">
        <v>360</v>
      </c>
      <c r="G8" s="87" t="s">
        <v>361</v>
      </c>
      <c r="H8" s="88" t="s">
        <v>360</v>
      </c>
      <c r="I8" s="87" t="s">
        <v>361</v>
      </c>
      <c r="J8" s="88" t="s">
        <v>360</v>
      </c>
      <c r="K8" s="87" t="s">
        <v>361</v>
      </c>
      <c r="L8" s="88" t="s">
        <v>360</v>
      </c>
      <c r="M8" s="87" t="s">
        <v>361</v>
      </c>
      <c r="N8" s="88" t="s">
        <v>360</v>
      </c>
      <c r="O8" s="87" t="s">
        <v>361</v>
      </c>
      <c r="P8" s="88" t="s">
        <v>360</v>
      </c>
      <c r="Q8" s="87" t="s">
        <v>361</v>
      </c>
      <c r="R8" s="88" t="s">
        <v>360</v>
      </c>
      <c r="S8" s="87" t="s">
        <v>361</v>
      </c>
      <c r="T8" s="88" t="s">
        <v>360</v>
      </c>
      <c r="U8" s="87" t="s">
        <v>361</v>
      </c>
      <c r="V8" s="88" t="s">
        <v>360</v>
      </c>
      <c r="W8" s="87" t="s">
        <v>361</v>
      </c>
      <c r="X8" s="88" t="s">
        <v>360</v>
      </c>
      <c r="Y8" s="87" t="s">
        <v>361</v>
      </c>
      <c r="Z8" s="88" t="s">
        <v>360</v>
      </c>
      <c r="AA8" s="87" t="s">
        <v>361</v>
      </c>
      <c r="AB8" s="88" t="s">
        <v>360</v>
      </c>
      <c r="AC8" s="89" t="s">
        <v>361</v>
      </c>
      <c r="AD8" s="88" t="s">
        <v>360</v>
      </c>
      <c r="AE8" s="87" t="s">
        <v>361</v>
      </c>
      <c r="AF8" s="88" t="s">
        <v>360</v>
      </c>
      <c r="AG8" s="87" t="s">
        <v>361</v>
      </c>
      <c r="AH8" s="88" t="s">
        <v>360</v>
      </c>
      <c r="AI8" s="87" t="s">
        <v>361</v>
      </c>
      <c r="AJ8" s="88" t="s">
        <v>360</v>
      </c>
      <c r="AK8" s="87" t="s">
        <v>361</v>
      </c>
      <c r="AL8" s="88" t="s">
        <v>360</v>
      </c>
      <c r="AM8" s="87" t="s">
        <v>361</v>
      </c>
      <c r="AN8" s="88" t="s">
        <v>360</v>
      </c>
      <c r="AO8" s="87" t="s">
        <v>361</v>
      </c>
      <c r="AP8" s="88" t="s">
        <v>360</v>
      </c>
      <c r="AQ8" s="87" t="s">
        <v>361</v>
      </c>
      <c r="AR8" s="88" t="s">
        <v>360</v>
      </c>
      <c r="AS8" s="87" t="s">
        <v>361</v>
      </c>
      <c r="AT8" s="88" t="s">
        <v>360</v>
      </c>
      <c r="AU8" s="87" t="s">
        <v>361</v>
      </c>
      <c r="AV8" s="88" t="s">
        <v>360</v>
      </c>
      <c r="AW8" s="87" t="s">
        <v>361</v>
      </c>
      <c r="AX8" s="88" t="s">
        <v>360</v>
      </c>
      <c r="AY8" s="87" t="s">
        <v>361</v>
      </c>
      <c r="AZ8" s="821"/>
    </row>
    <row r="9" spans="1:52" s="409" customFormat="1" ht="30" customHeight="1">
      <c r="A9" s="520">
        <v>2020</v>
      </c>
      <c r="B9" s="412">
        <v>19</v>
      </c>
      <c r="C9" s="407">
        <v>2.9400000000000004</v>
      </c>
      <c r="D9" s="407">
        <v>0</v>
      </c>
      <c r="E9" s="408">
        <v>0</v>
      </c>
      <c r="F9" s="408">
        <v>0</v>
      </c>
      <c r="G9" s="408">
        <v>0</v>
      </c>
      <c r="H9" s="408">
        <v>0</v>
      </c>
      <c r="I9" s="408">
        <v>0</v>
      </c>
      <c r="J9" s="408">
        <v>0</v>
      </c>
      <c r="K9" s="408">
        <v>0</v>
      </c>
      <c r="L9" s="409">
        <v>1</v>
      </c>
      <c r="M9" s="410">
        <v>0.08</v>
      </c>
      <c r="N9" s="408">
        <v>0</v>
      </c>
      <c r="O9" s="408">
        <v>0</v>
      </c>
      <c r="P9" s="408">
        <v>0</v>
      </c>
      <c r="Q9" s="408">
        <v>0</v>
      </c>
      <c r="R9" s="408">
        <v>0</v>
      </c>
      <c r="S9" s="408">
        <v>0</v>
      </c>
      <c r="T9" s="408">
        <v>0</v>
      </c>
      <c r="U9" s="408">
        <v>0</v>
      </c>
      <c r="V9" s="408">
        <v>5</v>
      </c>
      <c r="W9" s="411">
        <v>1.28</v>
      </c>
      <c r="X9" s="408">
        <v>5</v>
      </c>
      <c r="Y9" s="411">
        <v>1.28</v>
      </c>
      <c r="Z9" s="414">
        <v>0</v>
      </c>
      <c r="AA9" s="412">
        <v>0</v>
      </c>
      <c r="AB9" s="408">
        <v>0</v>
      </c>
      <c r="AC9" s="408">
        <v>0</v>
      </c>
      <c r="AD9" s="93">
        <v>1</v>
      </c>
      <c r="AE9" s="407">
        <v>0.02</v>
      </c>
      <c r="AF9" s="408">
        <v>1</v>
      </c>
      <c r="AG9" s="407">
        <v>0.02</v>
      </c>
      <c r="AH9" s="408">
        <v>0</v>
      </c>
      <c r="AI9" s="408">
        <v>0</v>
      </c>
      <c r="AJ9" s="408">
        <v>12</v>
      </c>
      <c r="AK9" s="411">
        <v>1.56</v>
      </c>
      <c r="AL9" s="408">
        <v>7</v>
      </c>
      <c r="AM9" s="411">
        <v>1.05</v>
      </c>
      <c r="AN9" s="408">
        <v>5</v>
      </c>
      <c r="AO9" s="411">
        <v>0.51</v>
      </c>
      <c r="AP9" s="408">
        <v>0</v>
      </c>
      <c r="AQ9" s="408">
        <v>0</v>
      </c>
      <c r="AR9" s="408">
        <v>0</v>
      </c>
      <c r="AS9" s="408">
        <v>0</v>
      </c>
      <c r="AT9" s="408">
        <v>0</v>
      </c>
      <c r="AU9" s="408">
        <v>0</v>
      </c>
      <c r="AV9" s="408">
        <v>0</v>
      </c>
      <c r="AW9" s="408">
        <v>0</v>
      </c>
      <c r="AX9" s="408">
        <v>0</v>
      </c>
      <c r="AY9" s="408">
        <v>0</v>
      </c>
      <c r="AZ9" s="413">
        <v>2020</v>
      </c>
    </row>
    <row r="10" spans="1:52" s="409" customFormat="1" ht="30" customHeight="1">
      <c r="A10" s="520">
        <v>2021</v>
      </c>
      <c r="B10" s="412">
        <v>18.079999999999998</v>
      </c>
      <c r="C10" s="412">
        <v>4.8600000000000003</v>
      </c>
      <c r="D10" s="408">
        <f t="shared" ref="D10:E13" si="0">SUM(F10,H10,J10)</f>
        <v>0</v>
      </c>
      <c r="E10" s="408">
        <f t="shared" si="0"/>
        <v>0</v>
      </c>
      <c r="F10" s="408">
        <f t="shared" ref="F10:O13" si="1">SUM(F12:F19)</f>
        <v>0</v>
      </c>
      <c r="G10" s="408">
        <f t="shared" si="1"/>
        <v>0</v>
      </c>
      <c r="H10" s="408">
        <f t="shared" si="1"/>
        <v>0</v>
      </c>
      <c r="I10" s="408">
        <f t="shared" si="1"/>
        <v>0</v>
      </c>
      <c r="J10" s="408">
        <f t="shared" si="1"/>
        <v>0</v>
      </c>
      <c r="K10" s="408">
        <f t="shared" si="1"/>
        <v>0</v>
      </c>
      <c r="L10" s="408">
        <f t="shared" si="1"/>
        <v>3</v>
      </c>
      <c r="M10" s="408">
        <v>1</v>
      </c>
      <c r="N10" s="408">
        <v>0</v>
      </c>
      <c r="O10" s="408">
        <v>0.08</v>
      </c>
      <c r="P10" s="408">
        <f t="shared" ref="P10:Q13" si="2">SUM(R10,T10)</f>
        <v>0</v>
      </c>
      <c r="Q10" s="408">
        <f t="shared" si="2"/>
        <v>0</v>
      </c>
      <c r="R10" s="408">
        <f t="shared" ref="R10:U13" si="3">SUM(R12:R19)</f>
        <v>0</v>
      </c>
      <c r="S10" s="408">
        <f t="shared" si="3"/>
        <v>0</v>
      </c>
      <c r="T10" s="408">
        <f t="shared" si="3"/>
        <v>0</v>
      </c>
      <c r="U10" s="408">
        <f t="shared" si="3"/>
        <v>0</v>
      </c>
      <c r="V10" s="408">
        <v>5</v>
      </c>
      <c r="W10" s="408">
        <v>1.28</v>
      </c>
      <c r="X10" s="408">
        <v>5</v>
      </c>
      <c r="Y10" s="408">
        <v>1.28</v>
      </c>
      <c r="Z10" s="408">
        <f t="shared" ref="Z10:AC13" si="4">SUM(Z12:Z19)</f>
        <v>0</v>
      </c>
      <c r="AA10" s="408">
        <f t="shared" si="4"/>
        <v>0</v>
      </c>
      <c r="AB10" s="408">
        <f t="shared" si="4"/>
        <v>0</v>
      </c>
      <c r="AC10" s="408">
        <f t="shared" si="4"/>
        <v>0</v>
      </c>
      <c r="AD10" s="412">
        <v>1</v>
      </c>
      <c r="AE10" s="412">
        <v>0.02</v>
      </c>
      <c r="AF10" s="408">
        <v>1</v>
      </c>
      <c r="AG10" s="407">
        <v>0.02</v>
      </c>
      <c r="AH10" s="408">
        <f t="shared" ref="AH10:AI13" si="5">SUM(AH12:AH19)</f>
        <v>0</v>
      </c>
      <c r="AI10" s="408">
        <f t="shared" si="5"/>
        <v>0</v>
      </c>
      <c r="AJ10" s="408">
        <v>12</v>
      </c>
      <c r="AK10" s="408">
        <v>2.56</v>
      </c>
      <c r="AL10" s="408">
        <v>7</v>
      </c>
      <c r="AM10" s="408">
        <v>1.05</v>
      </c>
      <c r="AN10" s="408">
        <v>5</v>
      </c>
      <c r="AO10" s="411">
        <v>0.51</v>
      </c>
      <c r="AP10" s="408">
        <f t="shared" ref="AP10:AY12" si="6">SUM(AP12:AP19)</f>
        <v>0</v>
      </c>
      <c r="AQ10" s="408">
        <f t="shared" si="6"/>
        <v>0</v>
      </c>
      <c r="AR10" s="408">
        <f t="shared" si="6"/>
        <v>0</v>
      </c>
      <c r="AS10" s="408">
        <f t="shared" si="6"/>
        <v>0</v>
      </c>
      <c r="AT10" s="408">
        <f t="shared" si="6"/>
        <v>0</v>
      </c>
      <c r="AU10" s="408">
        <f t="shared" si="6"/>
        <v>0</v>
      </c>
      <c r="AV10" s="408">
        <f t="shared" si="6"/>
        <v>0</v>
      </c>
      <c r="AW10" s="408">
        <f t="shared" si="6"/>
        <v>0</v>
      </c>
      <c r="AX10" s="408">
        <f t="shared" si="6"/>
        <v>0</v>
      </c>
      <c r="AY10" s="408">
        <f t="shared" si="6"/>
        <v>0</v>
      </c>
      <c r="AZ10" s="413">
        <v>2021</v>
      </c>
    </row>
    <row r="11" spans="1:52" s="409" customFormat="1" ht="30" customHeight="1">
      <c r="A11" s="520">
        <v>2022</v>
      </c>
      <c r="B11" s="412">
        <v>19</v>
      </c>
      <c r="C11" s="412">
        <v>3.94</v>
      </c>
      <c r="D11" s="408">
        <f t="shared" si="0"/>
        <v>0</v>
      </c>
      <c r="E11" s="408">
        <f t="shared" si="0"/>
        <v>0</v>
      </c>
      <c r="F11" s="408">
        <f t="shared" si="1"/>
        <v>0</v>
      </c>
      <c r="G11" s="408">
        <f t="shared" si="1"/>
        <v>0</v>
      </c>
      <c r="H11" s="408">
        <f t="shared" si="1"/>
        <v>0</v>
      </c>
      <c r="I11" s="408">
        <f t="shared" si="1"/>
        <v>0</v>
      </c>
      <c r="J11" s="408">
        <f t="shared" si="1"/>
        <v>0</v>
      </c>
      <c r="K11" s="408">
        <f t="shared" si="1"/>
        <v>0</v>
      </c>
      <c r="L11" s="408">
        <f t="shared" si="1"/>
        <v>2</v>
      </c>
      <c r="M11" s="408">
        <v>1</v>
      </c>
      <c r="N11" s="408">
        <v>0</v>
      </c>
      <c r="O11" s="408">
        <v>0</v>
      </c>
      <c r="P11" s="408">
        <f t="shared" si="2"/>
        <v>0</v>
      </c>
      <c r="Q11" s="408">
        <f t="shared" si="2"/>
        <v>0</v>
      </c>
      <c r="R11" s="408">
        <f t="shared" si="3"/>
        <v>0</v>
      </c>
      <c r="S11" s="408">
        <f t="shared" si="3"/>
        <v>0</v>
      </c>
      <c r="T11" s="408">
        <f t="shared" si="3"/>
        <v>0</v>
      </c>
      <c r="U11" s="408">
        <f t="shared" si="3"/>
        <v>0</v>
      </c>
      <c r="V11" s="408">
        <v>5</v>
      </c>
      <c r="W11" s="408">
        <v>1.28</v>
      </c>
      <c r="X11" s="408">
        <v>5</v>
      </c>
      <c r="Y11" s="408">
        <v>1.28</v>
      </c>
      <c r="Z11" s="408">
        <f t="shared" si="4"/>
        <v>0</v>
      </c>
      <c r="AA11" s="408">
        <f t="shared" si="4"/>
        <v>0</v>
      </c>
      <c r="AB11" s="408">
        <f t="shared" si="4"/>
        <v>0</v>
      </c>
      <c r="AC11" s="408">
        <f t="shared" si="4"/>
        <v>0</v>
      </c>
      <c r="AD11" s="412">
        <v>1</v>
      </c>
      <c r="AE11" s="412">
        <v>0.02</v>
      </c>
      <c r="AF11" s="408">
        <v>1</v>
      </c>
      <c r="AG11" s="407">
        <v>0.02</v>
      </c>
      <c r="AH11" s="408">
        <f t="shared" si="5"/>
        <v>0</v>
      </c>
      <c r="AI11" s="408">
        <f t="shared" si="5"/>
        <v>0</v>
      </c>
      <c r="AJ11" s="408">
        <v>12</v>
      </c>
      <c r="AK11" s="408">
        <v>2.56</v>
      </c>
      <c r="AL11" s="408">
        <v>7</v>
      </c>
      <c r="AM11" s="408">
        <v>2.0499999999999998</v>
      </c>
      <c r="AN11" s="408">
        <v>5</v>
      </c>
      <c r="AO11" s="411">
        <v>0.51</v>
      </c>
      <c r="AP11" s="408">
        <f t="shared" si="6"/>
        <v>0</v>
      </c>
      <c r="AQ11" s="408">
        <f t="shared" si="6"/>
        <v>0</v>
      </c>
      <c r="AR11" s="408">
        <f t="shared" si="6"/>
        <v>0</v>
      </c>
      <c r="AS11" s="408">
        <f t="shared" si="6"/>
        <v>0</v>
      </c>
      <c r="AT11" s="408">
        <f t="shared" si="6"/>
        <v>0</v>
      </c>
      <c r="AU11" s="408">
        <f t="shared" si="6"/>
        <v>0</v>
      </c>
      <c r="AV11" s="408">
        <f t="shared" si="6"/>
        <v>0</v>
      </c>
      <c r="AW11" s="408">
        <f t="shared" si="6"/>
        <v>0</v>
      </c>
      <c r="AX11" s="408">
        <f t="shared" si="6"/>
        <v>0</v>
      </c>
      <c r="AY11" s="408">
        <f t="shared" si="6"/>
        <v>0</v>
      </c>
      <c r="AZ11" s="413">
        <v>2022</v>
      </c>
    </row>
    <row r="12" spans="1:52" s="409" customFormat="1" ht="30" customHeight="1">
      <c r="A12" s="520">
        <v>2023</v>
      </c>
      <c r="B12" s="412">
        <v>19</v>
      </c>
      <c r="C12" s="412">
        <v>3.94</v>
      </c>
      <c r="D12" s="408">
        <f t="shared" si="0"/>
        <v>0</v>
      </c>
      <c r="E12" s="408">
        <f t="shared" si="0"/>
        <v>0</v>
      </c>
      <c r="F12" s="408">
        <f t="shared" si="1"/>
        <v>0</v>
      </c>
      <c r="G12" s="408">
        <f t="shared" si="1"/>
        <v>0</v>
      </c>
      <c r="H12" s="408">
        <f t="shared" si="1"/>
        <v>0</v>
      </c>
      <c r="I12" s="408">
        <f t="shared" si="1"/>
        <v>0</v>
      </c>
      <c r="J12" s="408">
        <f t="shared" si="1"/>
        <v>0</v>
      </c>
      <c r="K12" s="408">
        <f t="shared" si="1"/>
        <v>0</v>
      </c>
      <c r="L12" s="408">
        <f t="shared" si="1"/>
        <v>1</v>
      </c>
      <c r="M12" s="408">
        <v>0.08</v>
      </c>
      <c r="N12" s="408">
        <v>0</v>
      </c>
      <c r="O12" s="408">
        <v>0</v>
      </c>
      <c r="P12" s="408">
        <f t="shared" si="2"/>
        <v>0</v>
      </c>
      <c r="Q12" s="408">
        <f t="shared" si="2"/>
        <v>0</v>
      </c>
      <c r="R12" s="408">
        <f t="shared" si="3"/>
        <v>0</v>
      </c>
      <c r="S12" s="408">
        <f t="shared" si="3"/>
        <v>0</v>
      </c>
      <c r="T12" s="408">
        <f t="shared" si="3"/>
        <v>0</v>
      </c>
      <c r="U12" s="408">
        <f t="shared" si="3"/>
        <v>0</v>
      </c>
      <c r="V12" s="408">
        <v>5</v>
      </c>
      <c r="W12" s="408">
        <v>1.28</v>
      </c>
      <c r="X12" s="408">
        <v>5</v>
      </c>
      <c r="Y12" s="408">
        <v>1.28</v>
      </c>
      <c r="Z12" s="408">
        <f t="shared" si="4"/>
        <v>0</v>
      </c>
      <c r="AA12" s="408">
        <f t="shared" si="4"/>
        <v>0</v>
      </c>
      <c r="AB12" s="408">
        <f t="shared" si="4"/>
        <v>0</v>
      </c>
      <c r="AC12" s="408">
        <f t="shared" si="4"/>
        <v>0</v>
      </c>
      <c r="AD12" s="412">
        <v>1</v>
      </c>
      <c r="AE12" s="412">
        <v>0.02</v>
      </c>
      <c r="AF12" s="408">
        <v>1</v>
      </c>
      <c r="AG12" s="407">
        <v>0.02</v>
      </c>
      <c r="AH12" s="408">
        <f t="shared" si="5"/>
        <v>0</v>
      </c>
      <c r="AI12" s="408">
        <f t="shared" si="5"/>
        <v>0</v>
      </c>
      <c r="AJ12" s="408">
        <v>12</v>
      </c>
      <c r="AK12" s="408">
        <v>2.56</v>
      </c>
      <c r="AL12" s="408">
        <v>7</v>
      </c>
      <c r="AM12" s="408">
        <v>2.0499999999999998</v>
      </c>
      <c r="AN12" s="408">
        <v>5</v>
      </c>
      <c r="AO12" s="411">
        <v>0.51</v>
      </c>
      <c r="AP12" s="408">
        <f t="shared" si="6"/>
        <v>0</v>
      </c>
      <c r="AQ12" s="408">
        <f t="shared" si="6"/>
        <v>0</v>
      </c>
      <c r="AR12" s="408">
        <f t="shared" si="6"/>
        <v>0</v>
      </c>
      <c r="AS12" s="408">
        <f t="shared" si="6"/>
        <v>0</v>
      </c>
      <c r="AT12" s="408">
        <f t="shared" si="6"/>
        <v>0</v>
      </c>
      <c r="AU12" s="408">
        <f t="shared" si="6"/>
        <v>0</v>
      </c>
      <c r="AV12" s="408">
        <f t="shared" si="6"/>
        <v>0</v>
      </c>
      <c r="AW12" s="408">
        <f t="shared" si="6"/>
        <v>0</v>
      </c>
      <c r="AX12" s="408">
        <f t="shared" si="6"/>
        <v>0</v>
      </c>
      <c r="AY12" s="408">
        <f t="shared" si="6"/>
        <v>0</v>
      </c>
      <c r="AZ12" s="413">
        <v>2023</v>
      </c>
    </row>
    <row r="13" spans="1:52" s="418" customFormat="1" ht="30" customHeight="1">
      <c r="A13" s="90">
        <v>2024</v>
      </c>
      <c r="B13" s="415">
        <f>SUM(D13,L13,N13,P13,V13,AD13,AJ13,AV13,AX13)</f>
        <v>19</v>
      </c>
      <c r="C13" s="415">
        <f>SUM(E13,M13,O13,Q13,W13,AE13,AK13,AW13,AY13)</f>
        <v>2.9400000000000004</v>
      </c>
      <c r="D13" s="416">
        <f t="shared" si="0"/>
        <v>0</v>
      </c>
      <c r="E13" s="416">
        <f t="shared" si="0"/>
        <v>0</v>
      </c>
      <c r="F13" s="416">
        <f t="shared" si="1"/>
        <v>0</v>
      </c>
      <c r="G13" s="416">
        <f t="shared" si="1"/>
        <v>0</v>
      </c>
      <c r="H13" s="416">
        <f t="shared" si="1"/>
        <v>0</v>
      </c>
      <c r="I13" s="416">
        <f t="shared" si="1"/>
        <v>0</v>
      </c>
      <c r="J13" s="416">
        <f t="shared" si="1"/>
        <v>0</v>
      </c>
      <c r="K13" s="416">
        <f t="shared" si="1"/>
        <v>0</v>
      </c>
      <c r="L13" s="416">
        <f t="shared" si="1"/>
        <v>1</v>
      </c>
      <c r="M13" s="416">
        <f t="shared" si="1"/>
        <v>0.08</v>
      </c>
      <c r="N13" s="416">
        <f t="shared" si="1"/>
        <v>0</v>
      </c>
      <c r="O13" s="416">
        <f t="shared" si="1"/>
        <v>0</v>
      </c>
      <c r="P13" s="416">
        <f t="shared" si="2"/>
        <v>0</v>
      </c>
      <c r="Q13" s="416">
        <f t="shared" si="2"/>
        <v>0</v>
      </c>
      <c r="R13" s="416">
        <f t="shared" si="3"/>
        <v>0</v>
      </c>
      <c r="S13" s="416">
        <f t="shared" si="3"/>
        <v>0</v>
      </c>
      <c r="T13" s="416">
        <f t="shared" si="3"/>
        <v>0</v>
      </c>
      <c r="U13" s="416">
        <f t="shared" si="3"/>
        <v>0</v>
      </c>
      <c r="V13" s="416">
        <f>SUM(X13,Z13,AB13)</f>
        <v>5</v>
      </c>
      <c r="W13" s="416">
        <f>SUM(Y13,AA13,AC13)</f>
        <v>1.28</v>
      </c>
      <c r="X13" s="416">
        <f>SUM(X15:X22)</f>
        <v>5</v>
      </c>
      <c r="Y13" s="416">
        <f>SUM(Y15:Y22)</f>
        <v>1.28</v>
      </c>
      <c r="Z13" s="416">
        <f t="shared" si="4"/>
        <v>0</v>
      </c>
      <c r="AA13" s="416">
        <f t="shared" si="4"/>
        <v>0</v>
      </c>
      <c r="AB13" s="416">
        <f t="shared" si="4"/>
        <v>0</v>
      </c>
      <c r="AC13" s="416">
        <f t="shared" si="4"/>
        <v>0</v>
      </c>
      <c r="AD13" s="415">
        <f>SUM(AF13,AH13)</f>
        <v>1</v>
      </c>
      <c r="AE13" s="415">
        <f>SUM(AG13,AI13)</f>
        <v>0.02</v>
      </c>
      <c r="AF13" s="416">
        <f>SUM(AF15:AF22)</f>
        <v>1</v>
      </c>
      <c r="AG13" s="416">
        <f>SUM(AG15:AG22)</f>
        <v>0.02</v>
      </c>
      <c r="AH13" s="416">
        <f t="shared" si="5"/>
        <v>0</v>
      </c>
      <c r="AI13" s="416">
        <f t="shared" si="5"/>
        <v>0</v>
      </c>
      <c r="AJ13" s="416">
        <f>SUM(AL13,AN13,AP13,AR13,AT13)</f>
        <v>12</v>
      </c>
      <c r="AK13" s="416">
        <f>SUM(AM13,AO13,AQ13,AS13,AU13)</f>
        <v>1.56</v>
      </c>
      <c r="AL13" s="416">
        <f t="shared" ref="AL13:AY13" si="7">SUM(AL15:AL22)</f>
        <v>7</v>
      </c>
      <c r="AM13" s="416">
        <f t="shared" si="7"/>
        <v>1.05</v>
      </c>
      <c r="AN13" s="416">
        <f t="shared" si="7"/>
        <v>5</v>
      </c>
      <c r="AO13" s="416">
        <f t="shared" si="7"/>
        <v>0.51</v>
      </c>
      <c r="AP13" s="416">
        <f t="shared" si="7"/>
        <v>0</v>
      </c>
      <c r="AQ13" s="416">
        <f t="shared" si="7"/>
        <v>0</v>
      </c>
      <c r="AR13" s="416">
        <f t="shared" si="7"/>
        <v>0</v>
      </c>
      <c r="AS13" s="416">
        <f t="shared" si="7"/>
        <v>0</v>
      </c>
      <c r="AT13" s="416">
        <f t="shared" si="7"/>
        <v>0</v>
      </c>
      <c r="AU13" s="416">
        <f t="shared" si="7"/>
        <v>0</v>
      </c>
      <c r="AV13" s="416">
        <f t="shared" si="7"/>
        <v>0</v>
      </c>
      <c r="AW13" s="416">
        <f t="shared" si="7"/>
        <v>0</v>
      </c>
      <c r="AX13" s="416">
        <f t="shared" si="7"/>
        <v>0</v>
      </c>
      <c r="AY13" s="416">
        <f t="shared" si="7"/>
        <v>0</v>
      </c>
      <c r="AZ13" s="417">
        <v>2024</v>
      </c>
    </row>
    <row r="14" spans="1:52" s="418" customFormat="1" ht="30" customHeight="1">
      <c r="A14" s="90"/>
      <c r="B14" s="415"/>
      <c r="C14" s="415"/>
      <c r="D14" s="416"/>
      <c r="E14" s="416"/>
      <c r="F14" s="416"/>
      <c r="G14" s="416"/>
      <c r="H14" s="416"/>
      <c r="I14" s="416"/>
      <c r="J14" s="416"/>
      <c r="K14" s="416"/>
      <c r="L14" s="416"/>
      <c r="M14" s="416" t="s">
        <v>444</v>
      </c>
      <c r="N14" s="416"/>
      <c r="O14" s="416"/>
      <c r="P14" s="416"/>
      <c r="Q14" s="416"/>
      <c r="R14" s="416"/>
      <c r="S14" s="416"/>
      <c r="T14" s="416"/>
      <c r="U14" s="416"/>
      <c r="V14" s="416"/>
      <c r="W14" s="416"/>
      <c r="X14" s="416"/>
      <c r="Y14" s="416"/>
      <c r="Z14" s="416"/>
      <c r="AA14" s="415"/>
      <c r="AB14" s="415"/>
      <c r="AC14" s="415"/>
      <c r="AD14" s="415"/>
      <c r="AE14" s="416"/>
      <c r="AF14" s="416"/>
      <c r="AG14" s="416"/>
      <c r="AH14" s="416"/>
      <c r="AI14" s="416"/>
      <c r="AJ14" s="416"/>
      <c r="AK14" s="416"/>
      <c r="AL14" s="416"/>
      <c r="AM14" s="416"/>
      <c r="AN14" s="416"/>
      <c r="AO14" s="416"/>
      <c r="AP14" s="416"/>
      <c r="AQ14" s="416"/>
      <c r="AR14" s="416"/>
      <c r="AS14" s="416"/>
      <c r="AT14" s="416"/>
      <c r="AU14" s="416"/>
      <c r="AV14" s="416"/>
      <c r="AW14" s="416"/>
      <c r="AX14" s="416"/>
      <c r="AY14" s="416"/>
      <c r="AZ14" s="417"/>
    </row>
    <row r="15" spans="1:52" s="418" customFormat="1" ht="30" customHeight="1">
      <c r="A15" s="520" t="s">
        <v>368</v>
      </c>
      <c r="B15" s="408">
        <f t="shared" ref="B15:C22" si="8">D15+L15+N15+AD15+P15+V15+AJ15+AV15+AX15</f>
        <v>8</v>
      </c>
      <c r="C15" s="408">
        <f t="shared" si="8"/>
        <v>1.61</v>
      </c>
      <c r="D15" s="408">
        <f>F15+H15+J15</f>
        <v>0</v>
      </c>
      <c r="E15" s="408">
        <f>G15+I15+K15</f>
        <v>0</v>
      </c>
      <c r="F15" s="419">
        <v>0</v>
      </c>
      <c r="G15" s="419">
        <v>0</v>
      </c>
      <c r="H15" s="419">
        <v>0</v>
      </c>
      <c r="I15" s="419">
        <v>0</v>
      </c>
      <c r="J15" s="419">
        <v>0</v>
      </c>
      <c r="K15" s="419">
        <v>0</v>
      </c>
      <c r="L15" s="419">
        <v>1</v>
      </c>
      <c r="M15" s="419">
        <v>0.08</v>
      </c>
      <c r="N15" s="419">
        <v>0</v>
      </c>
      <c r="O15" s="419">
        <v>0</v>
      </c>
      <c r="P15" s="408">
        <f>R15+T15</f>
        <v>0</v>
      </c>
      <c r="Q15" s="408">
        <f>S15+U15</f>
        <v>0</v>
      </c>
      <c r="R15" s="419">
        <v>0</v>
      </c>
      <c r="S15" s="419">
        <v>0</v>
      </c>
      <c r="T15" s="419">
        <v>0</v>
      </c>
      <c r="U15" s="419">
        <v>0</v>
      </c>
      <c r="V15" s="408">
        <f t="shared" ref="V15:W22" si="9">X15+Z15+AB15</f>
        <v>5</v>
      </c>
      <c r="W15" s="408">
        <f t="shared" si="9"/>
        <v>1.28</v>
      </c>
      <c r="X15" s="419">
        <v>5</v>
      </c>
      <c r="Y15" s="419">
        <v>1.28</v>
      </c>
      <c r="Z15" s="420">
        <v>0</v>
      </c>
      <c r="AA15" s="420">
        <v>0</v>
      </c>
      <c r="AB15" s="419">
        <v>0</v>
      </c>
      <c r="AC15" s="419">
        <v>0</v>
      </c>
      <c r="AD15" s="412">
        <f>AF15+AH15</f>
        <v>1</v>
      </c>
      <c r="AE15" s="408">
        <f>AG15+AI15</f>
        <v>0.02</v>
      </c>
      <c r="AF15" s="419">
        <v>1</v>
      </c>
      <c r="AG15" s="419">
        <v>0.02</v>
      </c>
      <c r="AH15" s="419">
        <v>0</v>
      </c>
      <c r="AI15" s="419">
        <v>0</v>
      </c>
      <c r="AJ15" s="408">
        <f>AL15+AN15+AP15+AR15+AT15</f>
        <v>1</v>
      </c>
      <c r="AK15" s="408">
        <f>AM15+AO15+AQ15+AS15+AU15</f>
        <v>0.23</v>
      </c>
      <c r="AL15" s="419">
        <v>1</v>
      </c>
      <c r="AM15" s="419">
        <v>0.23</v>
      </c>
      <c r="AN15" s="419">
        <v>0</v>
      </c>
      <c r="AO15" s="419">
        <v>0</v>
      </c>
      <c r="AP15" s="419">
        <v>0</v>
      </c>
      <c r="AQ15" s="419">
        <v>0</v>
      </c>
      <c r="AR15" s="419">
        <v>0</v>
      </c>
      <c r="AS15" s="419">
        <v>0</v>
      </c>
      <c r="AT15" s="419">
        <v>0</v>
      </c>
      <c r="AU15" s="419">
        <v>0</v>
      </c>
      <c r="AV15" s="419">
        <v>0</v>
      </c>
      <c r="AW15" s="419">
        <v>0</v>
      </c>
      <c r="AX15" s="419">
        <v>0</v>
      </c>
      <c r="AY15" s="419">
        <v>0</v>
      </c>
      <c r="AZ15" s="421" t="s">
        <v>247</v>
      </c>
    </row>
    <row r="16" spans="1:52" s="409" customFormat="1" ht="30" customHeight="1">
      <c r="A16" s="520" t="s">
        <v>1</v>
      </c>
      <c r="B16" s="408">
        <f t="shared" si="8"/>
        <v>1</v>
      </c>
      <c r="C16" s="408">
        <f t="shared" si="8"/>
        <v>0.08</v>
      </c>
      <c r="D16" s="408">
        <f t="shared" ref="D16:E22" si="10">F16+H16+J16</f>
        <v>0</v>
      </c>
      <c r="E16" s="408">
        <f t="shared" si="10"/>
        <v>0</v>
      </c>
      <c r="F16" s="419">
        <v>0</v>
      </c>
      <c r="G16" s="419">
        <v>0</v>
      </c>
      <c r="H16" s="419">
        <v>0</v>
      </c>
      <c r="I16" s="419">
        <v>0</v>
      </c>
      <c r="J16" s="419">
        <v>0</v>
      </c>
      <c r="K16" s="419">
        <v>0</v>
      </c>
      <c r="L16" s="419">
        <v>0</v>
      </c>
      <c r="M16" s="419">
        <v>0</v>
      </c>
      <c r="N16" s="419">
        <v>0</v>
      </c>
      <c r="O16" s="419">
        <v>0</v>
      </c>
      <c r="P16" s="408">
        <f t="shared" ref="P16:Q22" si="11">R16+T16</f>
        <v>0</v>
      </c>
      <c r="Q16" s="408">
        <f t="shared" si="11"/>
        <v>0</v>
      </c>
      <c r="R16" s="419">
        <v>0</v>
      </c>
      <c r="S16" s="419">
        <v>0</v>
      </c>
      <c r="T16" s="419">
        <v>0</v>
      </c>
      <c r="U16" s="419">
        <v>0</v>
      </c>
      <c r="V16" s="408">
        <f t="shared" si="9"/>
        <v>0</v>
      </c>
      <c r="W16" s="408">
        <f t="shared" si="9"/>
        <v>0</v>
      </c>
      <c r="X16" s="419">
        <v>0</v>
      </c>
      <c r="Y16" s="419">
        <v>0</v>
      </c>
      <c r="Z16" s="420">
        <v>0</v>
      </c>
      <c r="AA16" s="420">
        <v>0</v>
      </c>
      <c r="AB16" s="419">
        <v>0</v>
      </c>
      <c r="AC16" s="419">
        <v>0</v>
      </c>
      <c r="AD16" s="412">
        <f t="shared" ref="AD16:AE22" si="12">AF16+AH16</f>
        <v>0</v>
      </c>
      <c r="AE16" s="408">
        <f t="shared" si="12"/>
        <v>0</v>
      </c>
      <c r="AF16" s="419">
        <v>0</v>
      </c>
      <c r="AG16" s="419">
        <v>0</v>
      </c>
      <c r="AH16" s="419">
        <v>0</v>
      </c>
      <c r="AI16" s="419">
        <v>0</v>
      </c>
      <c r="AJ16" s="408">
        <f t="shared" ref="AJ16:AK22" si="13">AL16+AN16+AP16+AR16+AT16</f>
        <v>1</v>
      </c>
      <c r="AK16" s="408">
        <f t="shared" si="13"/>
        <v>0.08</v>
      </c>
      <c r="AL16" s="419">
        <v>1</v>
      </c>
      <c r="AM16" s="419">
        <v>0.08</v>
      </c>
      <c r="AN16" s="419">
        <v>0</v>
      </c>
      <c r="AO16" s="419">
        <v>0</v>
      </c>
      <c r="AP16" s="419">
        <v>0</v>
      </c>
      <c r="AQ16" s="419">
        <v>0</v>
      </c>
      <c r="AR16" s="419">
        <v>0</v>
      </c>
      <c r="AS16" s="419">
        <v>0</v>
      </c>
      <c r="AT16" s="419">
        <v>0</v>
      </c>
      <c r="AU16" s="419">
        <v>0</v>
      </c>
      <c r="AV16" s="419">
        <v>0</v>
      </c>
      <c r="AW16" s="419">
        <v>0</v>
      </c>
      <c r="AX16" s="419">
        <v>0</v>
      </c>
      <c r="AY16" s="419">
        <v>0</v>
      </c>
      <c r="AZ16" s="421" t="s">
        <v>19</v>
      </c>
    </row>
    <row r="17" spans="1:52" s="409" customFormat="1" ht="30" customHeight="1">
      <c r="A17" s="520" t="s">
        <v>2</v>
      </c>
      <c r="B17" s="408">
        <f t="shared" si="8"/>
        <v>1</v>
      </c>
      <c r="C17" s="408">
        <f t="shared" si="8"/>
        <v>0.11</v>
      </c>
      <c r="D17" s="408">
        <f t="shared" si="10"/>
        <v>0</v>
      </c>
      <c r="E17" s="408">
        <f t="shared" si="10"/>
        <v>0</v>
      </c>
      <c r="F17" s="419">
        <v>0</v>
      </c>
      <c r="G17" s="419">
        <v>0</v>
      </c>
      <c r="H17" s="419">
        <v>0</v>
      </c>
      <c r="I17" s="419">
        <v>0</v>
      </c>
      <c r="J17" s="419">
        <v>0</v>
      </c>
      <c r="K17" s="419">
        <v>0</v>
      </c>
      <c r="L17" s="419">
        <v>0</v>
      </c>
      <c r="M17" s="419">
        <v>0</v>
      </c>
      <c r="N17" s="419">
        <v>0</v>
      </c>
      <c r="O17" s="419">
        <v>0</v>
      </c>
      <c r="P17" s="408">
        <f t="shared" si="11"/>
        <v>0</v>
      </c>
      <c r="Q17" s="408">
        <f t="shared" si="11"/>
        <v>0</v>
      </c>
      <c r="R17" s="419">
        <v>0</v>
      </c>
      <c r="S17" s="419">
        <v>0</v>
      </c>
      <c r="T17" s="419">
        <v>0</v>
      </c>
      <c r="U17" s="419">
        <v>0</v>
      </c>
      <c r="V17" s="408">
        <f t="shared" si="9"/>
        <v>0</v>
      </c>
      <c r="W17" s="408">
        <f t="shared" si="9"/>
        <v>0</v>
      </c>
      <c r="X17" s="419">
        <v>0</v>
      </c>
      <c r="Y17" s="419">
        <v>0</v>
      </c>
      <c r="Z17" s="420">
        <v>0</v>
      </c>
      <c r="AA17" s="420">
        <v>0</v>
      </c>
      <c r="AB17" s="419">
        <v>0</v>
      </c>
      <c r="AC17" s="419">
        <v>0</v>
      </c>
      <c r="AD17" s="412">
        <f t="shared" si="12"/>
        <v>0</v>
      </c>
      <c r="AE17" s="408">
        <f t="shared" si="12"/>
        <v>0</v>
      </c>
      <c r="AF17" s="419">
        <v>0</v>
      </c>
      <c r="AG17" s="419">
        <v>0</v>
      </c>
      <c r="AH17" s="419">
        <v>0</v>
      </c>
      <c r="AI17" s="419">
        <v>0</v>
      </c>
      <c r="AJ17" s="408">
        <f t="shared" si="13"/>
        <v>1</v>
      </c>
      <c r="AK17" s="408">
        <f t="shared" si="13"/>
        <v>0.11</v>
      </c>
      <c r="AL17" s="419">
        <v>1</v>
      </c>
      <c r="AM17" s="419">
        <v>0.11</v>
      </c>
      <c r="AN17" s="419">
        <v>0</v>
      </c>
      <c r="AO17" s="419">
        <v>0</v>
      </c>
      <c r="AP17" s="419">
        <v>0</v>
      </c>
      <c r="AQ17" s="419">
        <v>0</v>
      </c>
      <c r="AR17" s="419">
        <v>0</v>
      </c>
      <c r="AS17" s="419">
        <v>0</v>
      </c>
      <c r="AT17" s="419">
        <v>0</v>
      </c>
      <c r="AU17" s="419">
        <v>0</v>
      </c>
      <c r="AV17" s="419">
        <v>0</v>
      </c>
      <c r="AW17" s="419">
        <v>0</v>
      </c>
      <c r="AX17" s="419">
        <v>0</v>
      </c>
      <c r="AY17" s="419">
        <v>0</v>
      </c>
      <c r="AZ17" s="421" t="s">
        <v>20</v>
      </c>
    </row>
    <row r="18" spans="1:52" s="409" customFormat="1" ht="30" customHeight="1">
      <c r="A18" s="520" t="s">
        <v>3</v>
      </c>
      <c r="B18" s="408">
        <f t="shared" si="8"/>
        <v>1</v>
      </c>
      <c r="C18" s="408">
        <f t="shared" si="8"/>
        <v>0.27</v>
      </c>
      <c r="D18" s="408">
        <f t="shared" si="10"/>
        <v>0</v>
      </c>
      <c r="E18" s="408">
        <f t="shared" si="10"/>
        <v>0</v>
      </c>
      <c r="F18" s="419">
        <v>0</v>
      </c>
      <c r="G18" s="419">
        <v>0</v>
      </c>
      <c r="H18" s="419">
        <v>0</v>
      </c>
      <c r="I18" s="419">
        <v>0</v>
      </c>
      <c r="J18" s="419">
        <v>0</v>
      </c>
      <c r="K18" s="419">
        <v>0</v>
      </c>
      <c r="L18" s="419">
        <v>0</v>
      </c>
      <c r="M18" s="419">
        <v>0</v>
      </c>
      <c r="N18" s="419">
        <v>0</v>
      </c>
      <c r="O18" s="419">
        <v>0</v>
      </c>
      <c r="P18" s="408">
        <f t="shared" si="11"/>
        <v>0</v>
      </c>
      <c r="Q18" s="408">
        <f t="shared" si="11"/>
        <v>0</v>
      </c>
      <c r="R18" s="419">
        <v>0</v>
      </c>
      <c r="S18" s="419">
        <v>0</v>
      </c>
      <c r="T18" s="419">
        <v>0</v>
      </c>
      <c r="U18" s="419">
        <v>0</v>
      </c>
      <c r="V18" s="408">
        <f t="shared" si="9"/>
        <v>0</v>
      </c>
      <c r="W18" s="408">
        <f t="shared" si="9"/>
        <v>0</v>
      </c>
      <c r="X18" s="419">
        <v>0</v>
      </c>
      <c r="Y18" s="419">
        <v>0</v>
      </c>
      <c r="Z18" s="420">
        <v>0</v>
      </c>
      <c r="AA18" s="420">
        <v>0</v>
      </c>
      <c r="AB18" s="419">
        <v>0</v>
      </c>
      <c r="AC18" s="419">
        <v>0</v>
      </c>
      <c r="AD18" s="412">
        <f t="shared" si="12"/>
        <v>0</v>
      </c>
      <c r="AE18" s="408">
        <f t="shared" si="12"/>
        <v>0</v>
      </c>
      <c r="AF18" s="419">
        <v>0</v>
      </c>
      <c r="AG18" s="419">
        <v>0</v>
      </c>
      <c r="AH18" s="419">
        <v>0</v>
      </c>
      <c r="AI18" s="419">
        <v>0</v>
      </c>
      <c r="AJ18" s="408">
        <f t="shared" si="13"/>
        <v>1</v>
      </c>
      <c r="AK18" s="408">
        <f t="shared" si="13"/>
        <v>0.27</v>
      </c>
      <c r="AL18" s="419">
        <v>1</v>
      </c>
      <c r="AM18" s="419">
        <v>0.27</v>
      </c>
      <c r="AN18" s="419">
        <v>0</v>
      </c>
      <c r="AO18" s="419">
        <v>0</v>
      </c>
      <c r="AP18" s="419">
        <v>0</v>
      </c>
      <c r="AQ18" s="419">
        <v>0</v>
      </c>
      <c r="AR18" s="419">
        <v>0</v>
      </c>
      <c r="AS18" s="419">
        <v>0</v>
      </c>
      <c r="AT18" s="419">
        <v>0</v>
      </c>
      <c r="AU18" s="419">
        <v>0</v>
      </c>
      <c r="AV18" s="419">
        <v>0</v>
      </c>
      <c r="AW18" s="419">
        <v>0</v>
      </c>
      <c r="AX18" s="419">
        <v>0</v>
      </c>
      <c r="AY18" s="419">
        <v>0</v>
      </c>
      <c r="AZ18" s="421" t="s">
        <v>21</v>
      </c>
    </row>
    <row r="19" spans="1:52" s="409" customFormat="1" ht="30" customHeight="1">
      <c r="A19" s="520" t="s">
        <v>4</v>
      </c>
      <c r="B19" s="408">
        <f t="shared" si="8"/>
        <v>1</v>
      </c>
      <c r="C19" s="408">
        <f t="shared" si="8"/>
        <v>0.03</v>
      </c>
      <c r="D19" s="408">
        <f t="shared" si="10"/>
        <v>0</v>
      </c>
      <c r="E19" s="408">
        <f t="shared" si="10"/>
        <v>0</v>
      </c>
      <c r="F19" s="419">
        <v>0</v>
      </c>
      <c r="G19" s="419">
        <v>0</v>
      </c>
      <c r="H19" s="419">
        <v>0</v>
      </c>
      <c r="I19" s="419">
        <v>0</v>
      </c>
      <c r="J19" s="419">
        <v>0</v>
      </c>
      <c r="K19" s="419">
        <v>0</v>
      </c>
      <c r="L19" s="419">
        <v>0</v>
      </c>
      <c r="M19" s="419">
        <v>0</v>
      </c>
      <c r="N19" s="419">
        <v>0</v>
      </c>
      <c r="O19" s="419">
        <v>0</v>
      </c>
      <c r="P19" s="408">
        <f t="shared" si="11"/>
        <v>0</v>
      </c>
      <c r="Q19" s="408">
        <f t="shared" si="11"/>
        <v>0</v>
      </c>
      <c r="R19" s="419">
        <v>0</v>
      </c>
      <c r="S19" s="419">
        <v>0</v>
      </c>
      <c r="T19" s="419">
        <v>0</v>
      </c>
      <c r="U19" s="419">
        <v>0</v>
      </c>
      <c r="V19" s="408">
        <f t="shared" si="9"/>
        <v>0</v>
      </c>
      <c r="W19" s="408">
        <f t="shared" si="9"/>
        <v>0</v>
      </c>
      <c r="X19" s="419">
        <v>0</v>
      </c>
      <c r="Y19" s="419">
        <v>0</v>
      </c>
      <c r="Z19" s="420">
        <v>0</v>
      </c>
      <c r="AA19" s="420">
        <v>0</v>
      </c>
      <c r="AB19" s="419">
        <v>0</v>
      </c>
      <c r="AC19" s="419">
        <v>0</v>
      </c>
      <c r="AD19" s="412">
        <f t="shared" si="12"/>
        <v>0</v>
      </c>
      <c r="AE19" s="408">
        <f t="shared" si="12"/>
        <v>0</v>
      </c>
      <c r="AF19" s="419">
        <v>0</v>
      </c>
      <c r="AG19" s="419">
        <v>0</v>
      </c>
      <c r="AH19" s="419">
        <v>0</v>
      </c>
      <c r="AI19" s="419">
        <v>0</v>
      </c>
      <c r="AJ19" s="408">
        <f t="shared" si="13"/>
        <v>1</v>
      </c>
      <c r="AK19" s="408">
        <f t="shared" si="13"/>
        <v>0.03</v>
      </c>
      <c r="AL19" s="419">
        <v>0</v>
      </c>
      <c r="AM19" s="419">
        <v>0</v>
      </c>
      <c r="AN19" s="419">
        <v>1</v>
      </c>
      <c r="AO19" s="419">
        <v>0.03</v>
      </c>
      <c r="AP19" s="419">
        <v>0</v>
      </c>
      <c r="AQ19" s="419">
        <v>0</v>
      </c>
      <c r="AR19" s="419">
        <v>0</v>
      </c>
      <c r="AS19" s="419">
        <v>0</v>
      </c>
      <c r="AT19" s="419">
        <v>0</v>
      </c>
      <c r="AU19" s="419">
        <v>0</v>
      </c>
      <c r="AV19" s="419">
        <v>0</v>
      </c>
      <c r="AW19" s="419">
        <v>0</v>
      </c>
      <c r="AX19" s="419">
        <v>0</v>
      </c>
      <c r="AY19" s="419">
        <v>0</v>
      </c>
      <c r="AZ19" s="421" t="s">
        <v>22</v>
      </c>
    </row>
    <row r="20" spans="1:52" s="409" customFormat="1" ht="30" customHeight="1">
      <c r="A20" s="520" t="s">
        <v>5</v>
      </c>
      <c r="B20" s="408">
        <f t="shared" si="8"/>
        <v>3</v>
      </c>
      <c r="C20" s="408">
        <f t="shared" si="8"/>
        <v>0.21</v>
      </c>
      <c r="D20" s="408">
        <f t="shared" si="10"/>
        <v>0</v>
      </c>
      <c r="E20" s="408">
        <f t="shared" si="10"/>
        <v>0</v>
      </c>
      <c r="F20" s="419">
        <v>0</v>
      </c>
      <c r="G20" s="419">
        <v>0</v>
      </c>
      <c r="H20" s="419">
        <v>0</v>
      </c>
      <c r="I20" s="419">
        <v>0</v>
      </c>
      <c r="J20" s="419">
        <v>0</v>
      </c>
      <c r="K20" s="419">
        <v>0</v>
      </c>
      <c r="L20" s="419">
        <v>0</v>
      </c>
      <c r="M20" s="419">
        <v>0</v>
      </c>
      <c r="N20" s="419">
        <v>0</v>
      </c>
      <c r="O20" s="419">
        <v>0</v>
      </c>
      <c r="P20" s="408">
        <f t="shared" si="11"/>
        <v>0</v>
      </c>
      <c r="Q20" s="408">
        <f t="shared" si="11"/>
        <v>0</v>
      </c>
      <c r="R20" s="419">
        <v>0</v>
      </c>
      <c r="S20" s="419">
        <v>0</v>
      </c>
      <c r="T20" s="419">
        <v>0</v>
      </c>
      <c r="U20" s="419">
        <v>0</v>
      </c>
      <c r="V20" s="408">
        <f t="shared" si="9"/>
        <v>0</v>
      </c>
      <c r="W20" s="408">
        <f t="shared" si="9"/>
        <v>0</v>
      </c>
      <c r="X20" s="419">
        <v>0</v>
      </c>
      <c r="Y20" s="419">
        <v>0</v>
      </c>
      <c r="Z20" s="420">
        <v>0</v>
      </c>
      <c r="AA20" s="420">
        <v>0</v>
      </c>
      <c r="AB20" s="419">
        <v>0</v>
      </c>
      <c r="AC20" s="419">
        <v>0</v>
      </c>
      <c r="AD20" s="412">
        <f t="shared" si="12"/>
        <v>0</v>
      </c>
      <c r="AE20" s="408">
        <f t="shared" si="12"/>
        <v>0</v>
      </c>
      <c r="AF20" s="419">
        <v>0</v>
      </c>
      <c r="AG20" s="419">
        <v>0</v>
      </c>
      <c r="AH20" s="419">
        <v>0</v>
      </c>
      <c r="AI20" s="419">
        <v>0</v>
      </c>
      <c r="AJ20" s="408">
        <f t="shared" si="13"/>
        <v>3</v>
      </c>
      <c r="AK20" s="408">
        <f t="shared" si="13"/>
        <v>0.21</v>
      </c>
      <c r="AL20" s="419">
        <v>1</v>
      </c>
      <c r="AM20" s="419">
        <v>0.06</v>
      </c>
      <c r="AN20" s="419">
        <v>2</v>
      </c>
      <c r="AO20" s="419">
        <v>0.15</v>
      </c>
      <c r="AP20" s="419">
        <v>0</v>
      </c>
      <c r="AQ20" s="419">
        <v>0</v>
      </c>
      <c r="AR20" s="419">
        <v>0</v>
      </c>
      <c r="AS20" s="419">
        <v>0</v>
      </c>
      <c r="AT20" s="419">
        <v>0</v>
      </c>
      <c r="AU20" s="419">
        <v>0</v>
      </c>
      <c r="AV20" s="419">
        <v>0</v>
      </c>
      <c r="AW20" s="419">
        <v>0</v>
      </c>
      <c r="AX20" s="419">
        <v>0</v>
      </c>
      <c r="AY20" s="419">
        <v>0</v>
      </c>
      <c r="AZ20" s="421" t="s">
        <v>23</v>
      </c>
    </row>
    <row r="21" spans="1:52" s="409" customFormat="1" ht="30" customHeight="1">
      <c r="A21" s="520" t="s">
        <v>6</v>
      </c>
      <c r="B21" s="408">
        <f t="shared" si="8"/>
        <v>1</v>
      </c>
      <c r="C21" s="408">
        <f t="shared" si="8"/>
        <v>0.15</v>
      </c>
      <c r="D21" s="408">
        <f t="shared" si="10"/>
        <v>0</v>
      </c>
      <c r="E21" s="408">
        <f t="shared" si="10"/>
        <v>0</v>
      </c>
      <c r="F21" s="419">
        <v>0</v>
      </c>
      <c r="G21" s="419">
        <v>0</v>
      </c>
      <c r="H21" s="419">
        <v>0</v>
      </c>
      <c r="I21" s="419">
        <v>0</v>
      </c>
      <c r="J21" s="419">
        <v>0</v>
      </c>
      <c r="K21" s="419">
        <v>0</v>
      </c>
      <c r="L21" s="419">
        <v>0</v>
      </c>
      <c r="M21" s="419">
        <v>0</v>
      </c>
      <c r="N21" s="419">
        <v>0</v>
      </c>
      <c r="O21" s="419">
        <v>0</v>
      </c>
      <c r="P21" s="408">
        <f t="shared" si="11"/>
        <v>0</v>
      </c>
      <c r="Q21" s="408">
        <f t="shared" si="11"/>
        <v>0</v>
      </c>
      <c r="R21" s="419">
        <v>0</v>
      </c>
      <c r="S21" s="419">
        <v>0</v>
      </c>
      <c r="T21" s="419">
        <v>0</v>
      </c>
      <c r="U21" s="419">
        <v>0</v>
      </c>
      <c r="V21" s="408">
        <f t="shared" si="9"/>
        <v>0</v>
      </c>
      <c r="W21" s="408">
        <f t="shared" si="9"/>
        <v>0</v>
      </c>
      <c r="X21" s="419">
        <v>0</v>
      </c>
      <c r="Y21" s="419">
        <v>0</v>
      </c>
      <c r="Z21" s="420">
        <v>0</v>
      </c>
      <c r="AA21" s="420">
        <v>0</v>
      </c>
      <c r="AB21" s="419">
        <v>0</v>
      </c>
      <c r="AC21" s="419">
        <v>0</v>
      </c>
      <c r="AD21" s="412">
        <f t="shared" si="12"/>
        <v>0</v>
      </c>
      <c r="AE21" s="408">
        <f t="shared" si="12"/>
        <v>0</v>
      </c>
      <c r="AF21" s="419">
        <v>0</v>
      </c>
      <c r="AG21" s="419">
        <v>0</v>
      </c>
      <c r="AH21" s="419">
        <v>0</v>
      </c>
      <c r="AI21" s="419">
        <v>0</v>
      </c>
      <c r="AJ21" s="408">
        <f t="shared" si="13"/>
        <v>1</v>
      </c>
      <c r="AK21" s="408">
        <f t="shared" si="13"/>
        <v>0.15</v>
      </c>
      <c r="AL21" s="419">
        <v>1</v>
      </c>
      <c r="AM21" s="419">
        <v>0.15</v>
      </c>
      <c r="AN21" s="419">
        <v>0</v>
      </c>
      <c r="AO21" s="419">
        <v>0</v>
      </c>
      <c r="AP21" s="419">
        <v>0</v>
      </c>
      <c r="AQ21" s="419">
        <v>0</v>
      </c>
      <c r="AR21" s="419">
        <v>0</v>
      </c>
      <c r="AS21" s="419">
        <v>0</v>
      </c>
      <c r="AT21" s="419">
        <v>0</v>
      </c>
      <c r="AU21" s="419">
        <v>0</v>
      </c>
      <c r="AV21" s="419">
        <v>0</v>
      </c>
      <c r="AW21" s="419">
        <v>0</v>
      </c>
      <c r="AX21" s="419">
        <v>0</v>
      </c>
      <c r="AY21" s="419">
        <v>0</v>
      </c>
      <c r="AZ21" s="421" t="s">
        <v>24</v>
      </c>
    </row>
    <row r="22" spans="1:52" s="418" customFormat="1" ht="30" customHeight="1" thickBot="1">
      <c r="A22" s="91" t="s">
        <v>7</v>
      </c>
      <c r="B22" s="92">
        <f t="shared" si="8"/>
        <v>3</v>
      </c>
      <c r="C22" s="92">
        <f t="shared" si="8"/>
        <v>0.48</v>
      </c>
      <c r="D22" s="92">
        <f t="shared" si="10"/>
        <v>0</v>
      </c>
      <c r="E22" s="92">
        <f t="shared" si="10"/>
        <v>0</v>
      </c>
      <c r="F22" s="179">
        <v>0</v>
      </c>
      <c r="G22" s="179">
        <v>0</v>
      </c>
      <c r="H22" s="179">
        <v>0</v>
      </c>
      <c r="I22" s="179">
        <v>0</v>
      </c>
      <c r="J22" s="179">
        <v>0</v>
      </c>
      <c r="K22" s="179">
        <v>0</v>
      </c>
      <c r="L22" s="179">
        <v>0</v>
      </c>
      <c r="M22" s="179">
        <v>0</v>
      </c>
      <c r="N22" s="179">
        <v>0</v>
      </c>
      <c r="O22" s="179">
        <v>0</v>
      </c>
      <c r="P22" s="92">
        <f t="shared" si="11"/>
        <v>0</v>
      </c>
      <c r="Q22" s="92">
        <f t="shared" si="11"/>
        <v>0</v>
      </c>
      <c r="R22" s="179">
        <v>0</v>
      </c>
      <c r="S22" s="179">
        <v>0</v>
      </c>
      <c r="T22" s="179">
        <v>0</v>
      </c>
      <c r="U22" s="179">
        <v>0</v>
      </c>
      <c r="V22" s="92">
        <f t="shared" si="9"/>
        <v>0</v>
      </c>
      <c r="W22" s="92">
        <f t="shared" si="9"/>
        <v>0</v>
      </c>
      <c r="X22" s="179">
        <v>0</v>
      </c>
      <c r="Y22" s="179">
        <v>0</v>
      </c>
      <c r="Z22" s="180">
        <v>0</v>
      </c>
      <c r="AA22" s="180">
        <v>0</v>
      </c>
      <c r="AB22" s="179">
        <v>0</v>
      </c>
      <c r="AC22" s="179">
        <v>0</v>
      </c>
      <c r="AD22" s="94">
        <f t="shared" si="12"/>
        <v>0</v>
      </c>
      <c r="AE22" s="92">
        <f t="shared" si="12"/>
        <v>0</v>
      </c>
      <c r="AF22" s="179">
        <v>0</v>
      </c>
      <c r="AG22" s="179">
        <v>0</v>
      </c>
      <c r="AH22" s="179">
        <v>0</v>
      </c>
      <c r="AI22" s="179">
        <v>0</v>
      </c>
      <c r="AJ22" s="92">
        <f t="shared" si="13"/>
        <v>3</v>
      </c>
      <c r="AK22" s="92">
        <f t="shared" si="13"/>
        <v>0.48</v>
      </c>
      <c r="AL22" s="179">
        <v>1</v>
      </c>
      <c r="AM22" s="179">
        <v>0.15</v>
      </c>
      <c r="AN22" s="179">
        <v>2</v>
      </c>
      <c r="AO22" s="179">
        <v>0.33</v>
      </c>
      <c r="AP22" s="179">
        <v>0</v>
      </c>
      <c r="AQ22" s="179">
        <v>0</v>
      </c>
      <c r="AR22" s="179">
        <v>0</v>
      </c>
      <c r="AS22" s="179">
        <v>0</v>
      </c>
      <c r="AT22" s="179">
        <v>0</v>
      </c>
      <c r="AU22" s="179">
        <v>0</v>
      </c>
      <c r="AV22" s="179">
        <v>0</v>
      </c>
      <c r="AW22" s="179">
        <v>0</v>
      </c>
      <c r="AX22" s="179">
        <v>0</v>
      </c>
      <c r="AY22" s="179">
        <v>0</v>
      </c>
      <c r="AZ22" s="422" t="s">
        <v>25</v>
      </c>
    </row>
    <row r="23" spans="1:52" s="272" customFormat="1" ht="15" customHeight="1">
      <c r="A23" s="270" t="s">
        <v>433</v>
      </c>
      <c r="B23" s="266"/>
      <c r="C23" s="270"/>
      <c r="D23" s="270"/>
      <c r="E23" s="271"/>
      <c r="F23" s="271"/>
      <c r="G23" s="271"/>
      <c r="H23" s="271"/>
      <c r="I23" s="271"/>
      <c r="J23" s="271"/>
      <c r="K23" s="271"/>
      <c r="L23" s="271"/>
      <c r="M23" s="271"/>
      <c r="N23" s="271"/>
      <c r="O23" s="271"/>
      <c r="P23" s="271"/>
      <c r="Q23" s="271"/>
      <c r="R23" s="271"/>
      <c r="S23" s="271"/>
      <c r="T23" s="271"/>
      <c r="U23" s="271"/>
      <c r="V23" s="271"/>
      <c r="W23" s="271"/>
      <c r="X23" s="271"/>
      <c r="Y23" s="271"/>
      <c r="Z23" s="271"/>
      <c r="AA23" s="271"/>
      <c r="AB23" s="271"/>
      <c r="AC23" s="271"/>
      <c r="AD23" s="271"/>
      <c r="AE23" s="271"/>
      <c r="AF23" s="271"/>
      <c r="AG23" s="271"/>
      <c r="AH23" s="271"/>
      <c r="AI23" s="271"/>
      <c r="AJ23" s="271"/>
      <c r="AK23" s="271"/>
      <c r="AL23" s="270"/>
      <c r="AM23" s="271"/>
      <c r="AN23" s="271"/>
      <c r="AO23" s="271"/>
      <c r="AP23" s="271"/>
      <c r="AQ23" s="271"/>
      <c r="AR23" s="271"/>
      <c r="AS23" s="271"/>
      <c r="AT23" s="271"/>
      <c r="AU23" s="271"/>
      <c r="AV23" s="271"/>
      <c r="AW23" s="271"/>
      <c r="AX23" s="271"/>
      <c r="AY23" s="271"/>
      <c r="AZ23" s="263" t="s">
        <v>362</v>
      </c>
    </row>
    <row r="24" spans="1:52" s="272" customFormat="1" ht="15" customHeight="1">
      <c r="A24" s="271" t="s">
        <v>363</v>
      </c>
      <c r="B24" s="271"/>
      <c r="C24" s="271"/>
      <c r="D24" s="271"/>
      <c r="E24" s="271"/>
      <c r="F24" s="271"/>
      <c r="G24" s="271"/>
      <c r="H24" s="271"/>
      <c r="I24" s="271"/>
      <c r="J24" s="271"/>
      <c r="K24" s="271"/>
      <c r="L24" s="271"/>
      <c r="M24" s="271"/>
      <c r="N24" s="271"/>
      <c r="O24" s="271"/>
      <c r="P24" s="271"/>
      <c r="Q24" s="271"/>
      <c r="R24" s="271"/>
      <c r="S24" s="271"/>
      <c r="T24" s="271"/>
      <c r="U24" s="271"/>
      <c r="V24" s="271"/>
      <c r="W24" s="271"/>
      <c r="X24" s="271"/>
      <c r="Y24" s="271"/>
      <c r="Z24" s="271"/>
      <c r="AA24" s="271"/>
      <c r="AB24" s="271"/>
      <c r="AC24" s="271"/>
      <c r="AD24" s="271"/>
      <c r="AE24" s="271"/>
      <c r="AF24" s="271"/>
      <c r="AG24" s="271"/>
      <c r="AH24" s="271"/>
      <c r="AI24" s="271"/>
      <c r="AJ24" s="271"/>
      <c r="AK24" s="271"/>
      <c r="AL24" s="271"/>
      <c r="AM24" s="271"/>
      <c r="AN24" s="271"/>
      <c r="AO24" s="271"/>
      <c r="AP24" s="271"/>
      <c r="AQ24" s="271"/>
      <c r="AR24" s="271"/>
      <c r="AS24" s="271"/>
      <c r="AT24" s="271"/>
      <c r="AU24" s="271"/>
      <c r="AV24" s="271"/>
      <c r="AW24" s="271"/>
      <c r="AX24" s="271"/>
      <c r="AY24" s="271"/>
      <c r="AZ24" s="271"/>
    </row>
    <row r="25" spans="1:52" s="272" customFormat="1" ht="15" customHeight="1">
      <c r="A25" s="272" t="s">
        <v>365</v>
      </c>
    </row>
  </sheetData>
  <mergeCells count="39">
    <mergeCell ref="D7:E7"/>
    <mergeCell ref="F7:G7"/>
    <mergeCell ref="H7:I7"/>
    <mergeCell ref="J7:K7"/>
    <mergeCell ref="L7:M7"/>
    <mergeCell ref="AX7:AY7"/>
    <mergeCell ref="AP7:AQ7"/>
    <mergeCell ref="X7:Y7"/>
    <mergeCell ref="AV7:AW7"/>
    <mergeCell ref="V7:W7"/>
    <mergeCell ref="AN7:AO7"/>
    <mergeCell ref="AL7:AM7"/>
    <mergeCell ref="AJ7:AK7"/>
    <mergeCell ref="AR7:AS7"/>
    <mergeCell ref="L6:M6"/>
    <mergeCell ref="N6:O6"/>
    <mergeCell ref="AD6:AI6"/>
    <mergeCell ref="Z7:AA7"/>
    <mergeCell ref="AB7:AC7"/>
    <mergeCell ref="N7:O7"/>
    <mergeCell ref="P7:Q7"/>
    <mergeCell ref="R7:S7"/>
    <mergeCell ref="AH7:AI7"/>
    <mergeCell ref="A3:AZ3"/>
    <mergeCell ref="A4:AZ4"/>
    <mergeCell ref="A6:A8"/>
    <mergeCell ref="B6:C7"/>
    <mergeCell ref="D6:K6"/>
    <mergeCell ref="P6:U6"/>
    <mergeCell ref="T7:U7"/>
    <mergeCell ref="V6:Y6"/>
    <mergeCell ref="Z6:AC6"/>
    <mergeCell ref="AD7:AE7"/>
    <mergeCell ref="AF7:AG7"/>
    <mergeCell ref="AV6:AW6"/>
    <mergeCell ref="AX6:AY6"/>
    <mergeCell ref="AZ6:AZ8"/>
    <mergeCell ref="AJ6:AU6"/>
    <mergeCell ref="AT7:AU7"/>
  </mergeCells>
  <phoneticPr fontId="2" type="noConversion"/>
  <pageMargins left="0.7" right="0.7" top="0.75" bottom="0.75" header="0.3" footer="0.3"/>
  <pageSetup paperSize="9" scale="24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W26"/>
  <sheetViews>
    <sheetView showGridLines="0" view="pageBreakPreview" zoomScaleNormal="100" zoomScaleSheetLayoutView="100" workbookViewId="0">
      <selection activeCell="A11" sqref="A11:IV24"/>
    </sheetView>
  </sheetViews>
  <sheetFormatPr defaultRowHeight="11.25"/>
  <cols>
    <col min="1" max="1" width="6.77734375" style="135" customWidth="1"/>
    <col min="2" max="2" width="6.33203125" style="1" customWidth="1"/>
    <col min="3" max="3" width="7.33203125" style="1" customWidth="1"/>
    <col min="4" max="4" width="5.5546875" style="1" customWidth="1"/>
    <col min="5" max="6" width="6.109375" style="1" customWidth="1"/>
    <col min="7" max="7" width="6.77734375" style="1" customWidth="1"/>
    <col min="8" max="10" width="7" style="1" customWidth="1"/>
    <col min="11" max="11" width="7.109375" style="1" customWidth="1"/>
    <col min="12" max="12" width="7.44140625" style="1" customWidth="1"/>
    <col min="13" max="13" width="5.6640625" style="1" customWidth="1"/>
    <col min="14" max="21" width="7.44140625" style="1" customWidth="1"/>
    <col min="22" max="22" width="5.109375" style="1" customWidth="1"/>
    <col min="23" max="23" width="11.5546875" style="135" customWidth="1"/>
    <col min="24" max="16384" width="8.88671875" style="1"/>
  </cols>
  <sheetData>
    <row r="1" spans="1:23" s="122" customFormat="1" ht="15" customHeight="1">
      <c r="A1" s="122" t="s">
        <v>211</v>
      </c>
      <c r="W1" s="233" t="s">
        <v>212</v>
      </c>
    </row>
    <row r="2" spans="1:23" s="122" customFormat="1" ht="15" customHeight="1">
      <c r="W2" s="233"/>
    </row>
    <row r="3" spans="1:23" s="232" customFormat="1" ht="24.95" customHeight="1">
      <c r="A3" s="828" t="s">
        <v>213</v>
      </c>
      <c r="B3" s="828"/>
      <c r="C3" s="828"/>
      <c r="D3" s="828"/>
      <c r="E3" s="828"/>
      <c r="F3" s="828"/>
      <c r="G3" s="828"/>
      <c r="H3" s="828"/>
      <c r="I3" s="828"/>
      <c r="J3" s="828"/>
      <c r="K3" s="828"/>
      <c r="L3" s="828"/>
      <c r="M3" s="828"/>
      <c r="N3" s="828"/>
      <c r="O3" s="828"/>
      <c r="P3" s="828"/>
      <c r="Q3" s="828"/>
      <c r="R3" s="828"/>
      <c r="S3" s="828"/>
      <c r="T3" s="828"/>
      <c r="U3" s="828"/>
      <c r="V3" s="828"/>
      <c r="W3" s="828"/>
    </row>
    <row r="4" spans="1:23" s="232" customFormat="1" ht="24.95" customHeight="1">
      <c r="A4" s="786" t="s">
        <v>214</v>
      </c>
      <c r="B4" s="786"/>
      <c r="C4" s="786"/>
      <c r="D4" s="786"/>
      <c r="E4" s="786"/>
      <c r="F4" s="786"/>
      <c r="G4" s="786"/>
      <c r="H4" s="786"/>
      <c r="I4" s="786"/>
      <c r="J4" s="786"/>
      <c r="K4" s="786"/>
      <c r="L4" s="786"/>
      <c r="M4" s="786"/>
      <c r="N4" s="786"/>
      <c r="O4" s="786"/>
      <c r="P4" s="786"/>
      <c r="Q4" s="786"/>
      <c r="R4" s="786"/>
      <c r="S4" s="786"/>
      <c r="T4" s="786"/>
      <c r="U4" s="786"/>
      <c r="V4" s="786"/>
      <c r="W4" s="786"/>
    </row>
    <row r="5" spans="1:23" s="135" customFormat="1" ht="15" customHeight="1" thickBot="1">
      <c r="A5" s="130" t="s">
        <v>414</v>
      </c>
      <c r="B5" s="83"/>
      <c r="C5" s="83"/>
      <c r="D5" s="83"/>
      <c r="E5" s="83"/>
      <c r="F5" s="83"/>
      <c r="G5" s="83"/>
      <c r="H5" s="83"/>
      <c r="I5" s="131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U5" s="83"/>
      <c r="V5" s="131"/>
      <c r="W5" s="131" t="s">
        <v>370</v>
      </c>
    </row>
    <row r="6" spans="1:23" s="135" customFormat="1" ht="18.75" customHeight="1">
      <c r="A6" s="829" t="s">
        <v>215</v>
      </c>
      <c r="B6" s="832" t="s">
        <v>45</v>
      </c>
      <c r="C6" s="833"/>
      <c r="D6" s="833"/>
      <c r="E6" s="833"/>
      <c r="F6" s="834"/>
      <c r="G6" s="835" t="s">
        <v>216</v>
      </c>
      <c r="H6" s="833"/>
      <c r="I6" s="833"/>
      <c r="J6" s="833"/>
      <c r="K6" s="833"/>
      <c r="L6" s="834"/>
      <c r="M6" s="836" t="s">
        <v>50</v>
      </c>
      <c r="N6" s="833"/>
      <c r="O6" s="833"/>
      <c r="P6" s="833"/>
      <c r="Q6" s="833"/>
      <c r="R6" s="833"/>
      <c r="S6" s="833"/>
      <c r="T6" s="833"/>
      <c r="U6" s="833"/>
      <c r="V6" s="837"/>
      <c r="W6" s="838" t="s">
        <v>464</v>
      </c>
    </row>
    <row r="7" spans="1:23" s="135" customFormat="1" ht="19.5" customHeight="1">
      <c r="A7" s="830"/>
      <c r="B7" s="841" t="s">
        <v>217</v>
      </c>
      <c r="C7" s="787" t="s">
        <v>218</v>
      </c>
      <c r="D7" s="776" t="s">
        <v>477</v>
      </c>
      <c r="E7" s="777"/>
      <c r="F7" s="778"/>
      <c r="G7" s="787" t="s">
        <v>219</v>
      </c>
      <c r="H7" s="747" t="s">
        <v>46</v>
      </c>
      <c r="I7" s="747" t="s">
        <v>47</v>
      </c>
      <c r="J7" s="747" t="s">
        <v>48</v>
      </c>
      <c r="K7" s="747" t="s">
        <v>49</v>
      </c>
      <c r="L7" s="747" t="s" ph="1">
        <v>90</v>
      </c>
      <c r="M7" s="852" t="s">
        <v>219</v>
      </c>
      <c r="N7" s="847" t="s">
        <v>220</v>
      </c>
      <c r="O7" s="847" t="s">
        <v>221</v>
      </c>
      <c r="P7" s="847" t="s">
        <v>51</v>
      </c>
      <c r="Q7" s="847" t="s">
        <v>52</v>
      </c>
      <c r="R7" s="847" t="s">
        <v>53</v>
      </c>
      <c r="S7" s="847" t="s">
        <v>222</v>
      </c>
      <c r="T7" s="847" t="s">
        <v>54</v>
      </c>
      <c r="U7" s="847" t="s">
        <v>55</v>
      </c>
      <c r="V7" s="849" t="s" ph="1">
        <v>82</v>
      </c>
      <c r="W7" s="839"/>
    </row>
    <row r="8" spans="1:23" s="135" customFormat="1" ht="19.5" customHeight="1">
      <c r="A8" s="830"/>
      <c r="B8" s="842"/>
      <c r="C8" s="747"/>
      <c r="D8" s="781"/>
      <c r="E8" s="844"/>
      <c r="F8" s="845"/>
      <c r="G8" s="747"/>
      <c r="H8" s="826"/>
      <c r="I8" s="826"/>
      <c r="J8" s="826"/>
      <c r="K8" s="826"/>
      <c r="L8" s="747" ph="1"/>
      <c r="M8" s="853"/>
      <c r="N8" s="855"/>
      <c r="O8" s="855"/>
      <c r="P8" s="847"/>
      <c r="Q8" s="855"/>
      <c r="R8" s="847"/>
      <c r="S8" s="847"/>
      <c r="T8" s="847"/>
      <c r="U8" s="847"/>
      <c r="V8" s="849" ph="1"/>
      <c r="W8" s="839"/>
    </row>
    <row r="9" spans="1:23" s="135" customFormat="1" ht="19.5" customHeight="1">
      <c r="A9" s="830"/>
      <c r="B9" s="842"/>
      <c r="C9" s="747"/>
      <c r="D9" s="181"/>
      <c r="E9" s="850" t="s">
        <v>223</v>
      </c>
      <c r="F9" s="850" t="s">
        <v>224</v>
      </c>
      <c r="G9" s="747"/>
      <c r="H9" s="826"/>
      <c r="I9" s="826"/>
      <c r="J9" s="826"/>
      <c r="K9" s="826"/>
      <c r="L9" s="747" ph="1"/>
      <c r="M9" s="853"/>
      <c r="N9" s="855"/>
      <c r="O9" s="855"/>
      <c r="P9" s="847"/>
      <c r="Q9" s="855"/>
      <c r="R9" s="847"/>
      <c r="S9" s="847"/>
      <c r="T9" s="847"/>
      <c r="U9" s="847"/>
      <c r="V9" s="849" ph="1"/>
      <c r="W9" s="839"/>
    </row>
    <row r="10" spans="1:23" s="135" customFormat="1" ht="19.5" customHeight="1">
      <c r="A10" s="831"/>
      <c r="B10" s="843"/>
      <c r="C10" s="748"/>
      <c r="D10" s="182"/>
      <c r="E10" s="851"/>
      <c r="F10" s="851"/>
      <c r="G10" s="748"/>
      <c r="H10" s="827"/>
      <c r="I10" s="827"/>
      <c r="J10" s="827"/>
      <c r="K10" s="827"/>
      <c r="L10" s="748" ph="1"/>
      <c r="M10" s="854"/>
      <c r="N10" s="856"/>
      <c r="O10" s="856"/>
      <c r="P10" s="848"/>
      <c r="Q10" s="856"/>
      <c r="R10" s="848"/>
      <c r="S10" s="848"/>
      <c r="T10" s="848"/>
      <c r="U10" s="848"/>
      <c r="V10" s="790" ph="1"/>
      <c r="W10" s="840"/>
    </row>
    <row r="11" spans="1:23" ht="24.75" customHeight="1">
      <c r="A11" s="423">
        <v>2020</v>
      </c>
      <c r="B11" s="24">
        <v>1</v>
      </c>
      <c r="C11" s="424">
        <v>18</v>
      </c>
      <c r="D11" s="424">
        <v>47</v>
      </c>
      <c r="E11" s="425">
        <v>25</v>
      </c>
      <c r="F11" s="425">
        <v>22</v>
      </c>
      <c r="G11" s="426">
        <v>20.060000000000002</v>
      </c>
      <c r="H11" s="426">
        <v>0.03</v>
      </c>
      <c r="I11" s="426">
        <v>5.46</v>
      </c>
      <c r="J11" s="426">
        <v>2.2400000000000002</v>
      </c>
      <c r="K11" s="427">
        <v>5.37</v>
      </c>
      <c r="L11" s="426">
        <v>6.96</v>
      </c>
      <c r="M11" s="424">
        <v>244</v>
      </c>
      <c r="N11" s="424">
        <v>5</v>
      </c>
      <c r="O11" s="424">
        <v>95</v>
      </c>
      <c r="P11" s="66">
        <v>93</v>
      </c>
      <c r="Q11" s="66">
        <v>6</v>
      </c>
      <c r="R11" s="66">
        <v>1</v>
      </c>
      <c r="S11" s="66">
        <v>1</v>
      </c>
      <c r="T11" s="66">
        <v>0</v>
      </c>
      <c r="U11" s="66">
        <v>0</v>
      </c>
      <c r="V11" s="73">
        <v>43</v>
      </c>
      <c r="W11" s="423">
        <v>2020</v>
      </c>
    </row>
    <row r="12" spans="1:23" ht="24.75" customHeight="1">
      <c r="A12" s="423">
        <v>2021</v>
      </c>
      <c r="B12" s="24">
        <v>1</v>
      </c>
      <c r="C12" s="424">
        <v>14</v>
      </c>
      <c r="D12" s="424">
        <v>46</v>
      </c>
      <c r="E12" s="424">
        <v>33</v>
      </c>
      <c r="F12" s="424">
        <v>13</v>
      </c>
      <c r="G12" s="428">
        <v>20.059999999999999</v>
      </c>
      <c r="H12" s="428">
        <v>0.03</v>
      </c>
      <c r="I12" s="428">
        <v>5.46</v>
      </c>
      <c r="J12" s="428">
        <v>2.2400000000000002</v>
      </c>
      <c r="K12" s="428">
        <v>5.37</v>
      </c>
      <c r="L12" s="428">
        <v>6.96</v>
      </c>
      <c r="M12" s="424">
        <v>248</v>
      </c>
      <c r="N12" s="424">
        <v>5</v>
      </c>
      <c r="O12" s="424">
        <v>99</v>
      </c>
      <c r="P12" s="424">
        <v>93</v>
      </c>
      <c r="Q12" s="424">
        <v>6</v>
      </c>
      <c r="R12" s="424">
        <v>1</v>
      </c>
      <c r="S12" s="424">
        <v>1</v>
      </c>
      <c r="T12" s="424">
        <f t="shared" ref="T12:U14" si="0">SUM(T14:T21)</f>
        <v>0</v>
      </c>
      <c r="U12" s="424">
        <f t="shared" si="0"/>
        <v>0</v>
      </c>
      <c r="V12" s="329">
        <v>43</v>
      </c>
      <c r="W12" s="423">
        <v>2021</v>
      </c>
    </row>
    <row r="13" spans="1:23" ht="24.75" customHeight="1">
      <c r="A13" s="423">
        <v>2022</v>
      </c>
      <c r="B13" s="24">
        <v>1</v>
      </c>
      <c r="C13" s="424">
        <v>14</v>
      </c>
      <c r="D13" s="424">
        <v>43</v>
      </c>
      <c r="E13" s="424">
        <v>26</v>
      </c>
      <c r="F13" s="424">
        <v>17</v>
      </c>
      <c r="G13" s="428">
        <v>20.059999999999999</v>
      </c>
      <c r="H13" s="428">
        <v>0.03</v>
      </c>
      <c r="I13" s="428">
        <v>5.46</v>
      </c>
      <c r="J13" s="428">
        <v>2.2400000000000002</v>
      </c>
      <c r="K13" s="428">
        <v>5.37</v>
      </c>
      <c r="L13" s="428">
        <v>6.96</v>
      </c>
      <c r="M13" s="424">
        <v>251</v>
      </c>
      <c r="N13" s="424">
        <v>5</v>
      </c>
      <c r="O13" s="424">
        <v>96</v>
      </c>
      <c r="P13" s="424">
        <v>96</v>
      </c>
      <c r="Q13" s="424">
        <v>7</v>
      </c>
      <c r="R13" s="424">
        <v>1</v>
      </c>
      <c r="S13" s="424">
        <v>1</v>
      </c>
      <c r="T13" s="424">
        <f t="shared" si="0"/>
        <v>0</v>
      </c>
      <c r="U13" s="424">
        <f t="shared" si="0"/>
        <v>0</v>
      </c>
      <c r="V13" s="329">
        <v>45</v>
      </c>
      <c r="W13" s="423">
        <v>2022</v>
      </c>
    </row>
    <row r="14" spans="1:23" ht="24.75" customHeight="1">
      <c r="A14" s="423">
        <v>2023</v>
      </c>
      <c r="B14" s="24">
        <v>1</v>
      </c>
      <c r="C14" s="424">
        <v>14</v>
      </c>
      <c r="D14" s="424">
        <v>43</v>
      </c>
      <c r="E14" s="424">
        <v>26</v>
      </c>
      <c r="F14" s="424">
        <v>17</v>
      </c>
      <c r="G14" s="428">
        <v>20.059999999999999</v>
      </c>
      <c r="H14" s="428">
        <v>0.03</v>
      </c>
      <c r="I14" s="428">
        <v>5.46</v>
      </c>
      <c r="J14" s="428">
        <v>2.2400000000000002</v>
      </c>
      <c r="K14" s="428">
        <v>5.37</v>
      </c>
      <c r="L14" s="428">
        <v>6.96</v>
      </c>
      <c r="M14" s="424">
        <v>251</v>
      </c>
      <c r="N14" s="424">
        <v>5</v>
      </c>
      <c r="O14" s="424">
        <v>96</v>
      </c>
      <c r="P14" s="424">
        <v>96</v>
      </c>
      <c r="Q14" s="424">
        <v>7</v>
      </c>
      <c r="R14" s="424">
        <v>1</v>
      </c>
      <c r="S14" s="424">
        <v>1</v>
      </c>
      <c r="T14" s="424">
        <f t="shared" si="0"/>
        <v>0</v>
      </c>
      <c r="U14" s="424">
        <f t="shared" si="0"/>
        <v>0</v>
      </c>
      <c r="V14" s="329">
        <v>45</v>
      </c>
      <c r="W14" s="423">
        <v>2023</v>
      </c>
    </row>
    <row r="15" spans="1:23" s="2" customFormat="1" ht="24.75" customHeight="1">
      <c r="A15" s="429">
        <v>2024</v>
      </c>
      <c r="B15" s="26">
        <f>SUM(B17:B24)</f>
        <v>1</v>
      </c>
      <c r="C15" s="430">
        <f t="shared" ref="C15:V15" si="1">SUM(C17:C24)</f>
        <v>14</v>
      </c>
      <c r="D15" s="430">
        <f t="shared" si="1"/>
        <v>38</v>
      </c>
      <c r="E15" s="430">
        <f t="shared" si="1"/>
        <v>24</v>
      </c>
      <c r="F15" s="430">
        <f t="shared" si="1"/>
        <v>14</v>
      </c>
      <c r="G15" s="431">
        <f t="shared" si="1"/>
        <v>20.060000000000002</v>
      </c>
      <c r="H15" s="431">
        <f t="shared" si="1"/>
        <v>0.03</v>
      </c>
      <c r="I15" s="431">
        <f t="shared" si="1"/>
        <v>5.46</v>
      </c>
      <c r="J15" s="431">
        <f t="shared" si="1"/>
        <v>2.2400000000000002</v>
      </c>
      <c r="K15" s="431">
        <f t="shared" si="1"/>
        <v>5.37</v>
      </c>
      <c r="L15" s="431">
        <f t="shared" si="1"/>
        <v>6.96</v>
      </c>
      <c r="M15" s="430">
        <f t="shared" si="1"/>
        <v>251</v>
      </c>
      <c r="N15" s="430">
        <f t="shared" si="1"/>
        <v>5</v>
      </c>
      <c r="O15" s="430">
        <f t="shared" si="1"/>
        <v>96</v>
      </c>
      <c r="P15" s="430">
        <f t="shared" si="1"/>
        <v>96</v>
      </c>
      <c r="Q15" s="430">
        <f t="shared" si="1"/>
        <v>7</v>
      </c>
      <c r="R15" s="430">
        <f t="shared" si="1"/>
        <v>1</v>
      </c>
      <c r="S15" s="430">
        <f t="shared" si="1"/>
        <v>1</v>
      </c>
      <c r="T15" s="430">
        <f t="shared" si="1"/>
        <v>0</v>
      </c>
      <c r="U15" s="430">
        <f t="shared" si="1"/>
        <v>0</v>
      </c>
      <c r="V15" s="74">
        <f t="shared" si="1"/>
        <v>45</v>
      </c>
      <c r="W15" s="429">
        <v>2024</v>
      </c>
    </row>
    <row r="16" spans="1:23" ht="24.75" customHeight="1">
      <c r="A16" s="423"/>
      <c r="B16" s="27"/>
      <c r="D16" s="67"/>
      <c r="E16" s="67"/>
      <c r="F16" s="67"/>
      <c r="G16" s="432"/>
      <c r="H16" s="432"/>
      <c r="I16" s="433"/>
      <c r="J16" s="433"/>
      <c r="K16" s="433"/>
      <c r="L16" s="433"/>
      <c r="M16" s="66"/>
      <c r="N16" s="434"/>
      <c r="O16" s="434"/>
      <c r="P16" s="434"/>
      <c r="Q16" s="434"/>
      <c r="R16" s="434"/>
      <c r="S16" s="434"/>
      <c r="T16" s="434"/>
      <c r="U16" s="435" t="s">
        <v>478</v>
      </c>
      <c r="V16" s="25"/>
      <c r="W16" s="1"/>
    </row>
    <row r="17" spans="1:23" ht="24.75" customHeight="1">
      <c r="A17" s="423" t="s">
        <v>246</v>
      </c>
      <c r="B17" s="184">
        <v>0</v>
      </c>
      <c r="C17" s="436">
        <v>0</v>
      </c>
      <c r="D17" s="424">
        <f>SUM(E17:F17)</f>
        <v>0</v>
      </c>
      <c r="E17" s="436">
        <v>0</v>
      </c>
      <c r="F17" s="436">
        <v>0</v>
      </c>
      <c r="G17" s="432">
        <f>SUM(H17:L17)</f>
        <v>0</v>
      </c>
      <c r="H17" s="437">
        <v>0</v>
      </c>
      <c r="I17" s="437">
        <v>0</v>
      </c>
      <c r="J17" s="437">
        <v>0</v>
      </c>
      <c r="K17" s="437">
        <v>0</v>
      </c>
      <c r="L17" s="437">
        <v>0</v>
      </c>
      <c r="M17" s="77">
        <f>SUM(N17:V17)</f>
        <v>0</v>
      </c>
      <c r="N17" s="186">
        <v>0</v>
      </c>
      <c r="O17" s="186">
        <v>0</v>
      </c>
      <c r="P17" s="186">
        <v>0</v>
      </c>
      <c r="Q17" s="186">
        <v>0</v>
      </c>
      <c r="R17" s="186">
        <v>0</v>
      </c>
      <c r="S17" s="186">
        <v>0</v>
      </c>
      <c r="T17" s="186">
        <v>0</v>
      </c>
      <c r="U17" s="186">
        <v>0</v>
      </c>
      <c r="V17" s="187">
        <v>0</v>
      </c>
      <c r="W17" s="434" t="s">
        <v>247</v>
      </c>
    </row>
    <row r="18" spans="1:23" ht="24.75" customHeight="1">
      <c r="A18" s="423" t="s">
        <v>1</v>
      </c>
      <c r="B18" s="184">
        <v>0</v>
      </c>
      <c r="C18" s="436">
        <v>0</v>
      </c>
      <c r="D18" s="424">
        <f t="shared" ref="D18:D24" si="2">SUM(E18:F18)</f>
        <v>0</v>
      </c>
      <c r="E18" s="436">
        <v>0</v>
      </c>
      <c r="F18" s="436">
        <v>0</v>
      </c>
      <c r="G18" s="432">
        <f t="shared" ref="G18:G24" si="3">SUM(H18:L18)</f>
        <v>0</v>
      </c>
      <c r="H18" s="437">
        <v>0</v>
      </c>
      <c r="I18" s="437">
        <v>0</v>
      </c>
      <c r="J18" s="437">
        <v>0</v>
      </c>
      <c r="K18" s="437">
        <v>0</v>
      </c>
      <c r="L18" s="437">
        <v>0</v>
      </c>
      <c r="M18" s="77">
        <f t="shared" ref="M18:M24" si="4">SUM(N18:V18)</f>
        <v>0</v>
      </c>
      <c r="N18" s="186">
        <v>0</v>
      </c>
      <c r="O18" s="186">
        <v>0</v>
      </c>
      <c r="P18" s="186">
        <v>0</v>
      </c>
      <c r="Q18" s="186">
        <v>0</v>
      </c>
      <c r="R18" s="186">
        <v>0</v>
      </c>
      <c r="S18" s="186">
        <v>0</v>
      </c>
      <c r="T18" s="186">
        <v>0</v>
      </c>
      <c r="U18" s="186">
        <v>0</v>
      </c>
      <c r="V18" s="187">
        <v>0</v>
      </c>
      <c r="W18" s="434" t="s">
        <v>248</v>
      </c>
    </row>
    <row r="19" spans="1:23" ht="24.75" customHeight="1">
      <c r="A19" s="423" t="s">
        <v>2</v>
      </c>
      <c r="B19" s="184">
        <v>0</v>
      </c>
      <c r="C19" s="436">
        <v>0</v>
      </c>
      <c r="D19" s="424">
        <f t="shared" si="2"/>
        <v>0</v>
      </c>
      <c r="E19" s="436">
        <v>0</v>
      </c>
      <c r="F19" s="436">
        <v>0</v>
      </c>
      <c r="G19" s="432">
        <f t="shared" si="3"/>
        <v>0</v>
      </c>
      <c r="H19" s="437">
        <v>0</v>
      </c>
      <c r="I19" s="437">
        <v>0</v>
      </c>
      <c r="J19" s="437">
        <v>0</v>
      </c>
      <c r="K19" s="437">
        <v>0</v>
      </c>
      <c r="L19" s="437">
        <v>0</v>
      </c>
      <c r="M19" s="77">
        <f t="shared" si="4"/>
        <v>0</v>
      </c>
      <c r="N19" s="186">
        <v>0</v>
      </c>
      <c r="O19" s="186">
        <v>0</v>
      </c>
      <c r="P19" s="186">
        <v>0</v>
      </c>
      <c r="Q19" s="186">
        <v>0</v>
      </c>
      <c r="R19" s="186">
        <v>0</v>
      </c>
      <c r="S19" s="186">
        <v>0</v>
      </c>
      <c r="T19" s="186">
        <v>0</v>
      </c>
      <c r="U19" s="186">
        <v>0</v>
      </c>
      <c r="V19" s="187">
        <v>0</v>
      </c>
      <c r="W19" s="434" t="s">
        <v>249</v>
      </c>
    </row>
    <row r="20" spans="1:23" ht="24.75" customHeight="1">
      <c r="A20" s="423" t="s">
        <v>3</v>
      </c>
      <c r="B20" s="184">
        <v>0</v>
      </c>
      <c r="C20" s="436">
        <v>0</v>
      </c>
      <c r="D20" s="424">
        <f t="shared" si="2"/>
        <v>0</v>
      </c>
      <c r="E20" s="436">
        <v>0</v>
      </c>
      <c r="F20" s="436">
        <v>0</v>
      </c>
      <c r="G20" s="432">
        <f t="shared" si="3"/>
        <v>0</v>
      </c>
      <c r="H20" s="437">
        <v>0</v>
      </c>
      <c r="I20" s="437">
        <v>0</v>
      </c>
      <c r="J20" s="437">
        <v>0</v>
      </c>
      <c r="K20" s="437">
        <v>0</v>
      </c>
      <c r="L20" s="437">
        <v>0</v>
      </c>
      <c r="M20" s="77">
        <f t="shared" si="4"/>
        <v>0</v>
      </c>
      <c r="N20" s="186">
        <v>0</v>
      </c>
      <c r="O20" s="186">
        <v>0</v>
      </c>
      <c r="P20" s="186">
        <v>0</v>
      </c>
      <c r="Q20" s="186">
        <v>0</v>
      </c>
      <c r="R20" s="186">
        <v>0</v>
      </c>
      <c r="S20" s="186">
        <v>0</v>
      </c>
      <c r="T20" s="186">
        <v>0</v>
      </c>
      <c r="U20" s="186">
        <v>0</v>
      </c>
      <c r="V20" s="187">
        <v>0</v>
      </c>
      <c r="W20" s="434" t="s">
        <v>250</v>
      </c>
    </row>
    <row r="21" spans="1:23" ht="24.75" customHeight="1">
      <c r="A21" s="423" t="s">
        <v>4</v>
      </c>
      <c r="B21" s="184">
        <v>1</v>
      </c>
      <c r="C21" s="436">
        <v>14</v>
      </c>
      <c r="D21" s="424">
        <f t="shared" si="2"/>
        <v>38</v>
      </c>
      <c r="E21" s="436">
        <v>24</v>
      </c>
      <c r="F21" s="436">
        <v>14</v>
      </c>
      <c r="G21" s="432">
        <f t="shared" si="3"/>
        <v>20.060000000000002</v>
      </c>
      <c r="H21" s="438">
        <v>0.03</v>
      </c>
      <c r="I21" s="438">
        <v>5.46</v>
      </c>
      <c r="J21" s="438">
        <v>2.2400000000000002</v>
      </c>
      <c r="K21" s="438">
        <v>5.37</v>
      </c>
      <c r="L21" s="438">
        <v>6.96</v>
      </c>
      <c r="M21" s="77">
        <f t="shared" si="4"/>
        <v>251</v>
      </c>
      <c r="N21" s="186">
        <v>5</v>
      </c>
      <c r="O21" s="186">
        <v>96</v>
      </c>
      <c r="P21" s="186">
        <v>96</v>
      </c>
      <c r="Q21" s="186">
        <v>7</v>
      </c>
      <c r="R21" s="186">
        <v>1</v>
      </c>
      <c r="S21" s="186">
        <v>1</v>
      </c>
      <c r="T21" s="186">
        <v>0</v>
      </c>
      <c r="U21" s="186">
        <v>0</v>
      </c>
      <c r="V21" s="188">
        <v>45</v>
      </c>
      <c r="W21" s="434" t="s">
        <v>251</v>
      </c>
    </row>
    <row r="22" spans="1:23" ht="24.75" customHeight="1">
      <c r="A22" s="423" t="s">
        <v>5</v>
      </c>
      <c r="B22" s="184">
        <v>0</v>
      </c>
      <c r="C22" s="436">
        <v>0</v>
      </c>
      <c r="D22" s="424">
        <f t="shared" si="2"/>
        <v>0</v>
      </c>
      <c r="E22" s="436">
        <v>0</v>
      </c>
      <c r="F22" s="436">
        <v>0</v>
      </c>
      <c r="G22" s="432">
        <f t="shared" si="3"/>
        <v>0</v>
      </c>
      <c r="H22" s="438">
        <v>0</v>
      </c>
      <c r="I22" s="438">
        <v>0</v>
      </c>
      <c r="J22" s="438">
        <v>0</v>
      </c>
      <c r="K22" s="438">
        <v>0</v>
      </c>
      <c r="L22" s="438">
        <v>0</v>
      </c>
      <c r="M22" s="77">
        <f t="shared" si="4"/>
        <v>0</v>
      </c>
      <c r="N22" s="186">
        <v>0</v>
      </c>
      <c r="O22" s="186">
        <v>0</v>
      </c>
      <c r="P22" s="186">
        <v>0</v>
      </c>
      <c r="Q22" s="186">
        <v>0</v>
      </c>
      <c r="R22" s="186">
        <v>0</v>
      </c>
      <c r="S22" s="186">
        <v>0</v>
      </c>
      <c r="T22" s="186">
        <v>0</v>
      </c>
      <c r="U22" s="186">
        <v>0</v>
      </c>
      <c r="V22" s="187">
        <v>0</v>
      </c>
      <c r="W22" s="434" t="s">
        <v>252</v>
      </c>
    </row>
    <row r="23" spans="1:23" ht="24.75" customHeight="1">
      <c r="A23" s="423" t="s">
        <v>6</v>
      </c>
      <c r="B23" s="184">
        <v>0</v>
      </c>
      <c r="C23" s="436">
        <v>0</v>
      </c>
      <c r="D23" s="424">
        <f t="shared" si="2"/>
        <v>0</v>
      </c>
      <c r="E23" s="436">
        <v>0</v>
      </c>
      <c r="F23" s="436">
        <v>0</v>
      </c>
      <c r="G23" s="432">
        <f t="shared" si="3"/>
        <v>0</v>
      </c>
      <c r="H23" s="438">
        <v>0</v>
      </c>
      <c r="I23" s="438">
        <v>0</v>
      </c>
      <c r="J23" s="438">
        <v>0</v>
      </c>
      <c r="K23" s="438">
        <v>0</v>
      </c>
      <c r="L23" s="438">
        <v>0</v>
      </c>
      <c r="M23" s="77">
        <f t="shared" si="4"/>
        <v>0</v>
      </c>
      <c r="N23" s="186">
        <v>0</v>
      </c>
      <c r="O23" s="186">
        <v>0</v>
      </c>
      <c r="P23" s="186">
        <v>0</v>
      </c>
      <c r="Q23" s="186">
        <v>0</v>
      </c>
      <c r="R23" s="186">
        <v>0</v>
      </c>
      <c r="S23" s="186">
        <v>0</v>
      </c>
      <c r="T23" s="186">
        <v>0</v>
      </c>
      <c r="U23" s="186">
        <v>0</v>
      </c>
      <c r="V23" s="187">
        <v>0</v>
      </c>
      <c r="W23" s="434" t="s">
        <v>253</v>
      </c>
    </row>
    <row r="24" spans="1:23" ht="24.75" customHeight="1" thickBot="1">
      <c r="A24" s="439" t="s">
        <v>7</v>
      </c>
      <c r="B24" s="185">
        <v>0</v>
      </c>
      <c r="C24" s="183">
        <v>0</v>
      </c>
      <c r="D24" s="424">
        <f t="shared" si="2"/>
        <v>0</v>
      </c>
      <c r="E24" s="183">
        <v>0</v>
      </c>
      <c r="F24" s="183">
        <v>0</v>
      </c>
      <c r="G24" s="432">
        <f t="shared" si="3"/>
        <v>0</v>
      </c>
      <c r="H24" s="438">
        <v>0</v>
      </c>
      <c r="I24" s="438">
        <v>0</v>
      </c>
      <c r="J24" s="438">
        <v>0</v>
      </c>
      <c r="K24" s="438">
        <v>0</v>
      </c>
      <c r="L24" s="438">
        <v>0</v>
      </c>
      <c r="M24" s="78">
        <f t="shared" si="4"/>
        <v>0</v>
      </c>
      <c r="N24" s="189">
        <v>0</v>
      </c>
      <c r="O24" s="189">
        <v>0</v>
      </c>
      <c r="P24" s="189">
        <v>0</v>
      </c>
      <c r="Q24" s="189">
        <v>0</v>
      </c>
      <c r="R24" s="189">
        <v>0</v>
      </c>
      <c r="S24" s="189">
        <v>0</v>
      </c>
      <c r="T24" s="189">
        <v>0</v>
      </c>
      <c r="U24" s="189">
        <v>0</v>
      </c>
      <c r="V24" s="190">
        <v>0</v>
      </c>
      <c r="W24" s="434" t="s">
        <v>254</v>
      </c>
    </row>
    <row r="25" spans="1:23" s="135" customFormat="1" ht="15" customHeight="1">
      <c r="A25" s="846" t="s">
        <v>434</v>
      </c>
      <c r="B25" s="846"/>
      <c r="C25" s="846"/>
      <c r="D25" s="846"/>
      <c r="E25" s="846"/>
      <c r="F25" s="846"/>
      <c r="G25" s="846"/>
      <c r="H25" s="846"/>
      <c r="I25" s="846"/>
      <c r="J25" s="846"/>
      <c r="K25" s="846"/>
      <c r="L25" s="846"/>
      <c r="V25" s="133"/>
      <c r="W25" s="153"/>
    </row>
    <row r="26" spans="1:23" s="135" customFormat="1" ht="15" customHeight="1">
      <c r="A26" s="135" t="s">
        <v>479</v>
      </c>
    </row>
  </sheetData>
  <mergeCells count="29">
    <mergeCell ref="A25:L25"/>
    <mergeCell ref="S7:S10"/>
    <mergeCell ref="T7:T10"/>
    <mergeCell ref="U7:U10"/>
    <mergeCell ref="V7:V10"/>
    <mergeCell ref="E9:E10"/>
    <mergeCell ref="F9:F10"/>
    <mergeCell ref="M7:M10"/>
    <mergeCell ref="N7:N10"/>
    <mergeCell ref="O7:O10"/>
    <mergeCell ref="P7:P10"/>
    <mergeCell ref="Q7:Q10"/>
    <mergeCell ref="R7:R10"/>
    <mergeCell ref="G7:G10"/>
    <mergeCell ref="H7:H10"/>
    <mergeCell ref="I7:I10"/>
    <mergeCell ref="J7:J10"/>
    <mergeCell ref="K7:K10"/>
    <mergeCell ref="L7:L10"/>
    <mergeCell ref="A3:W3"/>
    <mergeCell ref="A4:W4"/>
    <mergeCell ref="A6:A10"/>
    <mergeCell ref="B6:F6"/>
    <mergeCell ref="G6:L6"/>
    <mergeCell ref="M6:V6"/>
    <mergeCell ref="W6:W10"/>
    <mergeCell ref="B7:B10"/>
    <mergeCell ref="C7:C10"/>
    <mergeCell ref="D7:F8"/>
  </mergeCells>
  <phoneticPr fontId="2" type="noConversion"/>
  <pageMargins left="0.63" right="0.57999999999999996" top="1" bottom="1" header="0.5" footer="0.5"/>
  <pageSetup paperSize="9" scale="4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0"/>
  <dimension ref="A1:AH27"/>
  <sheetViews>
    <sheetView showGridLines="0" view="pageBreakPreview" topLeftCell="A7" zoomScaleNormal="100" zoomScaleSheetLayoutView="100" workbookViewId="0">
      <selection activeCell="G22" sqref="G22"/>
    </sheetView>
  </sheetViews>
  <sheetFormatPr defaultRowHeight="11.25"/>
  <cols>
    <col min="1" max="1" width="7.21875" style="135" customWidth="1"/>
    <col min="2" max="8" width="5.44140625" style="1" customWidth="1"/>
    <col min="9" max="9" width="5.44140625" style="28" customWidth="1"/>
    <col min="10" max="10" width="5.44140625" style="1" customWidth="1"/>
    <col min="11" max="11" width="6.5546875" style="1" bestFit="1" customWidth="1"/>
    <col min="12" max="18" width="5.44140625" style="1" customWidth="1"/>
    <col min="19" max="19" width="6.5546875" style="1" bestFit="1" customWidth="1"/>
    <col min="20" max="31" width="5.44140625" style="1" customWidth="1"/>
    <col min="32" max="33" width="5.6640625" style="1" customWidth="1"/>
    <col min="34" max="34" width="10.6640625" style="135" customWidth="1"/>
    <col min="35" max="16384" width="8.88671875" style="1"/>
  </cols>
  <sheetData>
    <row r="1" spans="1:34" s="122" customFormat="1" ht="15" customHeight="1">
      <c r="A1" s="122" t="s">
        <v>87</v>
      </c>
      <c r="I1" s="151"/>
      <c r="AH1" s="233" t="s">
        <v>130</v>
      </c>
    </row>
    <row r="2" spans="1:34" s="122" customFormat="1" ht="15" customHeight="1">
      <c r="I2" s="151"/>
      <c r="AH2" s="233"/>
    </row>
    <row r="3" spans="1:34" s="232" customFormat="1" ht="30" customHeight="1">
      <c r="A3" s="859" t="s" ph="1">
        <v>480</v>
      </c>
      <c r="B3" s="859"/>
      <c r="C3" s="859"/>
      <c r="D3" s="859"/>
      <c r="E3" s="859"/>
      <c r="F3" s="859"/>
      <c r="G3" s="859"/>
      <c r="H3" s="859"/>
      <c r="I3" s="859"/>
      <c r="J3" s="859"/>
      <c r="K3" s="859"/>
      <c r="L3" s="859"/>
      <c r="M3" s="859"/>
      <c r="N3" s="859"/>
      <c r="O3" s="859"/>
      <c r="P3" s="859"/>
      <c r="Q3" s="859"/>
      <c r="R3" s="859"/>
      <c r="S3" s="859"/>
      <c r="T3" s="859"/>
      <c r="U3" s="859"/>
      <c r="V3" s="859"/>
      <c r="W3" s="859"/>
      <c r="X3" s="859"/>
      <c r="Y3" s="859"/>
      <c r="Z3" s="859"/>
      <c r="AA3" s="859"/>
      <c r="AB3" s="859"/>
      <c r="AC3" s="859"/>
      <c r="AD3" s="859"/>
      <c r="AE3" s="859"/>
      <c r="AF3" s="859"/>
      <c r="AG3" s="859"/>
      <c r="AH3" s="859"/>
    </row>
    <row r="4" spans="1:34" s="232" customFormat="1" ht="24.95" customHeight="1">
      <c r="A4" s="859" t="s">
        <v>406</v>
      </c>
      <c r="B4" s="859"/>
      <c r="C4" s="859"/>
      <c r="D4" s="859"/>
      <c r="E4" s="859"/>
      <c r="F4" s="859"/>
      <c r="G4" s="859"/>
      <c r="H4" s="859"/>
      <c r="I4" s="859"/>
      <c r="J4" s="859"/>
      <c r="K4" s="859"/>
      <c r="L4" s="859"/>
      <c r="M4" s="859"/>
      <c r="N4" s="859"/>
      <c r="O4" s="859"/>
      <c r="P4" s="859"/>
      <c r="Q4" s="859"/>
      <c r="R4" s="859"/>
      <c r="S4" s="859"/>
      <c r="T4" s="859"/>
      <c r="U4" s="859"/>
      <c r="V4" s="859"/>
      <c r="W4" s="859"/>
      <c r="X4" s="859"/>
      <c r="Y4" s="859"/>
      <c r="Z4" s="859"/>
      <c r="AA4" s="859"/>
      <c r="AB4" s="859"/>
      <c r="AC4" s="859"/>
      <c r="AD4" s="859"/>
      <c r="AE4" s="859"/>
      <c r="AF4" s="859"/>
      <c r="AG4" s="859"/>
      <c r="AH4" s="859"/>
    </row>
    <row r="5" spans="1:34" s="135" customFormat="1" ht="15" customHeight="1" thickBot="1">
      <c r="A5" s="275" t="s">
        <v>57</v>
      </c>
      <c r="B5" s="276"/>
      <c r="C5" s="276"/>
      <c r="D5" s="276"/>
      <c r="E5" s="276"/>
      <c r="F5" s="276"/>
      <c r="G5" s="276"/>
      <c r="H5" s="276"/>
      <c r="I5" s="276"/>
      <c r="J5" s="276"/>
      <c r="K5" s="276"/>
      <c r="L5" s="276"/>
      <c r="M5" s="276"/>
      <c r="N5" s="276"/>
      <c r="O5" s="276"/>
      <c r="P5" s="276"/>
      <c r="Q5" s="276"/>
      <c r="R5" s="276"/>
      <c r="S5" s="276"/>
      <c r="T5" s="276"/>
      <c r="U5" s="276"/>
      <c r="V5" s="276"/>
      <c r="W5" s="276"/>
      <c r="X5" s="276"/>
      <c r="Y5" s="276"/>
      <c r="Z5" s="276"/>
      <c r="AA5" s="890"/>
      <c r="AB5" s="890"/>
      <c r="AC5" s="890"/>
      <c r="AD5" s="277"/>
      <c r="AE5" s="277"/>
      <c r="AF5" s="277"/>
      <c r="AG5" s="277"/>
      <c r="AH5" s="249" t="s">
        <v>154</v>
      </c>
    </row>
    <row r="6" spans="1:34" s="135" customFormat="1" ht="24.95" customHeight="1">
      <c r="A6" s="894" t="s">
        <v>155</v>
      </c>
      <c r="B6" s="860" t="s">
        <v>56</v>
      </c>
      <c r="C6" s="861"/>
      <c r="D6" s="861"/>
      <c r="E6" s="861"/>
      <c r="F6" s="861"/>
      <c r="G6" s="861"/>
      <c r="H6" s="861"/>
      <c r="I6" s="862"/>
      <c r="J6" s="891" t="s">
        <v>377</v>
      </c>
      <c r="K6" s="892"/>
      <c r="L6" s="892"/>
      <c r="M6" s="892"/>
      <c r="N6" s="892"/>
      <c r="O6" s="892"/>
      <c r="P6" s="892"/>
      <c r="Q6" s="892"/>
      <c r="R6" s="892"/>
      <c r="S6" s="892"/>
      <c r="T6" s="892"/>
      <c r="U6" s="892"/>
      <c r="V6" s="892"/>
      <c r="W6" s="892"/>
      <c r="X6" s="892"/>
      <c r="Y6" s="892"/>
      <c r="Z6" s="892"/>
      <c r="AA6" s="892"/>
      <c r="AB6" s="892"/>
      <c r="AC6" s="892"/>
      <c r="AD6" s="892"/>
      <c r="AE6" s="893"/>
      <c r="AF6" s="881" t="s">
        <v>376</v>
      </c>
      <c r="AG6" s="882"/>
      <c r="AH6" s="866" t="s">
        <v>464</v>
      </c>
    </row>
    <row r="7" spans="1:34" s="135" customFormat="1" ht="24.95" customHeight="1">
      <c r="A7" s="895"/>
      <c r="B7" s="863"/>
      <c r="C7" s="864"/>
      <c r="D7" s="864"/>
      <c r="E7" s="864"/>
      <c r="F7" s="864"/>
      <c r="G7" s="864"/>
      <c r="H7" s="864"/>
      <c r="I7" s="865"/>
      <c r="J7" s="869" t="s">
        <v>158</v>
      </c>
      <c r="K7" s="870"/>
      <c r="L7" s="873" t="s">
        <v>372</v>
      </c>
      <c r="M7" s="874"/>
      <c r="N7" s="735" t="s">
        <v>378</v>
      </c>
      <c r="O7" s="724"/>
      <c r="P7" s="724"/>
      <c r="Q7" s="724"/>
      <c r="R7" s="724"/>
      <c r="S7" s="692"/>
      <c r="T7" s="735" t="s">
        <v>379</v>
      </c>
      <c r="U7" s="724"/>
      <c r="V7" s="724"/>
      <c r="W7" s="724"/>
      <c r="X7" s="724"/>
      <c r="Y7" s="724"/>
      <c r="Z7" s="724"/>
      <c r="AA7" s="724"/>
      <c r="AB7" s="724"/>
      <c r="AC7" s="724"/>
      <c r="AD7" s="724"/>
      <c r="AE7" s="692"/>
      <c r="AF7" s="883"/>
      <c r="AG7" s="884"/>
      <c r="AH7" s="867"/>
    </row>
    <row r="8" spans="1:34" s="135" customFormat="1" ht="24.75" customHeight="1">
      <c r="A8" s="895"/>
      <c r="B8" s="683" t="s">
        <v>156</v>
      </c>
      <c r="C8" s="675"/>
      <c r="D8" s="675" t="s">
        <v>481</v>
      </c>
      <c r="E8" s="675"/>
      <c r="F8" s="675" t="s">
        <v>157</v>
      </c>
      <c r="G8" s="675"/>
      <c r="H8" s="675" t="s">
        <v>371</v>
      </c>
      <c r="I8" s="675"/>
      <c r="J8" s="871"/>
      <c r="K8" s="872"/>
      <c r="L8" s="603"/>
      <c r="M8" s="875"/>
      <c r="N8" s="675" t="s">
        <v>159</v>
      </c>
      <c r="O8" s="675"/>
      <c r="P8" s="675" t="s">
        <v>373</v>
      </c>
      <c r="Q8" s="675"/>
      <c r="R8" s="683" t="s">
        <v>160</v>
      </c>
      <c r="S8" s="675"/>
      <c r="T8" s="675" t="s">
        <v>374</v>
      </c>
      <c r="U8" s="675"/>
      <c r="V8" s="675" t="s">
        <v>161</v>
      </c>
      <c r="W8" s="675"/>
      <c r="X8" s="675" t="s">
        <v>162</v>
      </c>
      <c r="Y8" s="675"/>
      <c r="Z8" s="675" t="s">
        <v>375</v>
      </c>
      <c r="AA8" s="675"/>
      <c r="AB8" s="675" t="s">
        <v>163</v>
      </c>
      <c r="AC8" s="735"/>
      <c r="AD8" s="675" t="s">
        <v>164</v>
      </c>
      <c r="AE8" s="735"/>
      <c r="AF8" s="883"/>
      <c r="AG8" s="884"/>
      <c r="AH8" s="867"/>
    </row>
    <row r="9" spans="1:34" s="135" customFormat="1" ht="24.75" customHeight="1">
      <c r="A9" s="895"/>
      <c r="B9" s="683"/>
      <c r="C9" s="675"/>
      <c r="D9" s="675"/>
      <c r="E9" s="675"/>
      <c r="F9" s="675"/>
      <c r="G9" s="675"/>
      <c r="H9" s="675"/>
      <c r="I9" s="675"/>
      <c r="J9" s="719"/>
      <c r="K9" s="721"/>
      <c r="L9" s="876"/>
      <c r="M9" s="877"/>
      <c r="N9" s="675"/>
      <c r="O9" s="675"/>
      <c r="P9" s="675"/>
      <c r="Q9" s="675"/>
      <c r="R9" s="683"/>
      <c r="S9" s="675"/>
      <c r="T9" s="675"/>
      <c r="U9" s="675"/>
      <c r="V9" s="675"/>
      <c r="W9" s="675"/>
      <c r="X9" s="675"/>
      <c r="Y9" s="675"/>
      <c r="Z9" s="675"/>
      <c r="AA9" s="675"/>
      <c r="AB9" s="675"/>
      <c r="AC9" s="735"/>
      <c r="AD9" s="675"/>
      <c r="AE9" s="735"/>
      <c r="AF9" s="885"/>
      <c r="AG9" s="886"/>
      <c r="AH9" s="867"/>
    </row>
    <row r="10" spans="1:34" s="135" customFormat="1" ht="17.25" customHeight="1">
      <c r="A10" s="895"/>
      <c r="B10" s="718" t="s">
        <v>165</v>
      </c>
      <c r="C10" s="675" t="s">
        <v>166</v>
      </c>
      <c r="D10" s="888" t="s">
        <v>165</v>
      </c>
      <c r="E10" s="675" t="s">
        <v>166</v>
      </c>
      <c r="F10" s="878" t="s">
        <v>165</v>
      </c>
      <c r="G10" s="675" t="s">
        <v>166</v>
      </c>
      <c r="H10" s="878" t="s">
        <v>165</v>
      </c>
      <c r="I10" s="675" t="s">
        <v>166</v>
      </c>
      <c r="J10" s="718" t="s">
        <v>165</v>
      </c>
      <c r="K10" s="675" t="s">
        <v>166</v>
      </c>
      <c r="L10" s="857" t="s">
        <v>73</v>
      </c>
      <c r="M10" s="587" t="s">
        <v>153</v>
      </c>
      <c r="N10" s="878" t="s">
        <v>165</v>
      </c>
      <c r="O10" s="675" t="s">
        <v>166</v>
      </c>
      <c r="P10" s="878" t="s">
        <v>165</v>
      </c>
      <c r="Q10" s="675" t="s">
        <v>166</v>
      </c>
      <c r="R10" s="878" t="s">
        <v>73</v>
      </c>
      <c r="S10" s="675" t="s">
        <v>166</v>
      </c>
      <c r="T10" s="878" t="s">
        <v>73</v>
      </c>
      <c r="U10" s="675" t="s">
        <v>166</v>
      </c>
      <c r="V10" s="878" t="s">
        <v>73</v>
      </c>
      <c r="W10" s="675" t="s">
        <v>166</v>
      </c>
      <c r="X10" s="878" t="s">
        <v>73</v>
      </c>
      <c r="Y10" s="675" t="s">
        <v>166</v>
      </c>
      <c r="Z10" s="878" t="s">
        <v>73</v>
      </c>
      <c r="AA10" s="897" t="s">
        <v>166</v>
      </c>
      <c r="AB10" s="878" t="s">
        <v>73</v>
      </c>
      <c r="AC10" s="735" t="s">
        <v>166</v>
      </c>
      <c r="AD10" s="878" t="s">
        <v>73</v>
      </c>
      <c r="AE10" s="675" t="s">
        <v>166</v>
      </c>
      <c r="AF10" s="878" t="s">
        <v>73</v>
      </c>
      <c r="AG10" s="735" t="s">
        <v>166</v>
      </c>
      <c r="AH10" s="867"/>
    </row>
    <row r="11" spans="1:34" s="135" customFormat="1" ht="17.25" customHeight="1">
      <c r="A11" s="896"/>
      <c r="B11" s="880"/>
      <c r="C11" s="682"/>
      <c r="D11" s="889"/>
      <c r="E11" s="682"/>
      <c r="F11" s="879"/>
      <c r="G11" s="682"/>
      <c r="H11" s="879"/>
      <c r="I11" s="682"/>
      <c r="J11" s="880"/>
      <c r="K11" s="682"/>
      <c r="L11" s="858"/>
      <c r="M11" s="588"/>
      <c r="N11" s="879"/>
      <c r="O11" s="682"/>
      <c r="P11" s="879"/>
      <c r="Q11" s="682"/>
      <c r="R11" s="879"/>
      <c r="S11" s="682"/>
      <c r="T11" s="879"/>
      <c r="U11" s="682"/>
      <c r="V11" s="879"/>
      <c r="W11" s="682"/>
      <c r="X11" s="879"/>
      <c r="Y11" s="682"/>
      <c r="Z11" s="879"/>
      <c r="AA11" s="898"/>
      <c r="AB11" s="879"/>
      <c r="AC11" s="887"/>
      <c r="AD11" s="879"/>
      <c r="AE11" s="682"/>
      <c r="AF11" s="879"/>
      <c r="AG11" s="887"/>
      <c r="AH11" s="868"/>
    </row>
    <row r="12" spans="1:34" ht="25.5" customHeight="1">
      <c r="A12" s="440">
        <v>2020</v>
      </c>
      <c r="B12" s="486">
        <v>0</v>
      </c>
      <c r="C12" s="486">
        <v>0</v>
      </c>
      <c r="D12" s="486">
        <v>0</v>
      </c>
      <c r="E12" s="486">
        <v>0</v>
      </c>
      <c r="F12" s="486">
        <v>0</v>
      </c>
      <c r="G12" s="486">
        <v>0</v>
      </c>
      <c r="H12" s="486">
        <v>0</v>
      </c>
      <c r="I12" s="486">
        <v>0</v>
      </c>
      <c r="J12" s="486">
        <v>41</v>
      </c>
      <c r="K12" s="486">
        <v>408.49099999999999</v>
      </c>
      <c r="L12" s="486">
        <v>0</v>
      </c>
      <c r="M12" s="486">
        <v>0</v>
      </c>
      <c r="N12" s="486">
        <v>3</v>
      </c>
      <c r="O12" s="486">
        <v>9.1760000000000002</v>
      </c>
      <c r="P12" s="486">
        <v>25</v>
      </c>
      <c r="Q12" s="486">
        <v>55.800000000000004</v>
      </c>
      <c r="R12" s="486">
        <v>8</v>
      </c>
      <c r="S12" s="486">
        <v>205.41199999999998</v>
      </c>
      <c r="T12" s="486">
        <v>1</v>
      </c>
      <c r="U12" s="486">
        <v>4.9950000000000001</v>
      </c>
      <c r="V12" s="486">
        <v>3</v>
      </c>
      <c r="W12" s="486">
        <v>42.331000000000003</v>
      </c>
      <c r="X12" s="486">
        <v>1</v>
      </c>
      <c r="Y12" s="486">
        <v>90.777000000000001</v>
      </c>
      <c r="Z12" s="486">
        <v>0</v>
      </c>
      <c r="AA12" s="486">
        <v>0</v>
      </c>
      <c r="AB12" s="486">
        <v>0</v>
      </c>
      <c r="AC12" s="486">
        <v>0</v>
      </c>
      <c r="AD12" s="486">
        <v>0</v>
      </c>
      <c r="AE12" s="486">
        <v>0</v>
      </c>
      <c r="AF12" s="486">
        <v>0</v>
      </c>
      <c r="AG12" s="486">
        <v>0</v>
      </c>
      <c r="AH12" s="441">
        <v>2020</v>
      </c>
    </row>
    <row r="13" spans="1:34" ht="25.5" customHeight="1">
      <c r="A13" s="440">
        <v>2021</v>
      </c>
      <c r="B13" s="486">
        <f t="shared" ref="B13:Q16" si="0">SUM(B15:B22)</f>
        <v>0</v>
      </c>
      <c r="C13" s="486">
        <f t="shared" si="0"/>
        <v>0</v>
      </c>
      <c r="D13" s="486">
        <f t="shared" si="0"/>
        <v>0</v>
      </c>
      <c r="E13" s="486">
        <f t="shared" si="0"/>
        <v>0</v>
      </c>
      <c r="F13" s="486">
        <f t="shared" si="0"/>
        <v>0</v>
      </c>
      <c r="G13" s="486">
        <f t="shared" si="0"/>
        <v>0</v>
      </c>
      <c r="H13" s="486">
        <f t="shared" si="0"/>
        <v>0</v>
      </c>
      <c r="I13" s="486">
        <f t="shared" si="0"/>
        <v>0</v>
      </c>
      <c r="J13" s="486">
        <v>43</v>
      </c>
      <c r="K13" s="486">
        <v>410.9</v>
      </c>
      <c r="L13" s="486">
        <f>SUM(L15:L22)</f>
        <v>0</v>
      </c>
      <c r="M13" s="486">
        <f>SUM(M15:M22)</f>
        <v>0</v>
      </c>
      <c r="N13" s="486">
        <v>3</v>
      </c>
      <c r="O13" s="486">
        <v>9.1999999999999993</v>
      </c>
      <c r="P13" s="486">
        <v>27</v>
      </c>
      <c r="Q13" s="486">
        <v>58.2</v>
      </c>
      <c r="R13" s="486">
        <v>8</v>
      </c>
      <c r="S13" s="486">
        <v>205.4</v>
      </c>
      <c r="T13" s="486">
        <v>1</v>
      </c>
      <c r="U13" s="486">
        <v>5</v>
      </c>
      <c r="V13" s="486">
        <v>3</v>
      </c>
      <c r="W13" s="486">
        <v>42.3</v>
      </c>
      <c r="X13" s="486">
        <v>1</v>
      </c>
      <c r="Y13" s="486">
        <v>90.8</v>
      </c>
      <c r="Z13" s="486">
        <f t="shared" ref="Z13:AG15" si="1">SUM(Z15:Z22)</f>
        <v>0</v>
      </c>
      <c r="AA13" s="486">
        <f t="shared" si="1"/>
        <v>0</v>
      </c>
      <c r="AB13" s="486">
        <f t="shared" si="1"/>
        <v>0</v>
      </c>
      <c r="AC13" s="486">
        <f t="shared" si="1"/>
        <v>0</v>
      </c>
      <c r="AD13" s="486">
        <f t="shared" si="1"/>
        <v>0</v>
      </c>
      <c r="AE13" s="486">
        <f t="shared" si="1"/>
        <v>0</v>
      </c>
      <c r="AF13" s="486">
        <f t="shared" si="1"/>
        <v>0</v>
      </c>
      <c r="AG13" s="96">
        <f t="shared" si="1"/>
        <v>0</v>
      </c>
      <c r="AH13" s="442">
        <v>2021</v>
      </c>
    </row>
    <row r="14" spans="1:34" ht="25.5" customHeight="1">
      <c r="A14" s="440">
        <v>2022</v>
      </c>
      <c r="B14" s="486">
        <f t="shared" si="0"/>
        <v>0</v>
      </c>
      <c r="C14" s="486">
        <f t="shared" si="0"/>
        <v>0</v>
      </c>
      <c r="D14" s="486">
        <f t="shared" si="0"/>
        <v>0</v>
      </c>
      <c r="E14" s="486">
        <f t="shared" si="0"/>
        <v>0</v>
      </c>
      <c r="F14" s="486">
        <f t="shared" si="0"/>
        <v>0</v>
      </c>
      <c r="G14" s="486">
        <f t="shared" si="0"/>
        <v>0</v>
      </c>
      <c r="H14" s="486">
        <f t="shared" si="0"/>
        <v>0</v>
      </c>
      <c r="I14" s="486">
        <f t="shared" si="0"/>
        <v>0</v>
      </c>
      <c r="J14" s="486">
        <v>43</v>
      </c>
      <c r="K14" s="486">
        <v>411</v>
      </c>
      <c r="L14" s="486">
        <f>SUM(L16:L23)</f>
        <v>0</v>
      </c>
      <c r="M14" s="486">
        <f>SUM(M16:M23)</f>
        <v>0</v>
      </c>
      <c r="N14" s="486">
        <v>3</v>
      </c>
      <c r="O14" s="486">
        <v>9.1999999999999993</v>
      </c>
      <c r="P14" s="486">
        <v>27</v>
      </c>
      <c r="Q14" s="486">
        <v>58.3</v>
      </c>
      <c r="R14" s="486">
        <v>8</v>
      </c>
      <c r="S14" s="486">
        <v>205.4</v>
      </c>
      <c r="T14" s="486">
        <v>1</v>
      </c>
      <c r="U14" s="486">
        <v>4.9000000000000004</v>
      </c>
      <c r="V14" s="486">
        <v>3</v>
      </c>
      <c r="W14" s="486">
        <v>42.4</v>
      </c>
      <c r="X14" s="486">
        <v>1</v>
      </c>
      <c r="Y14" s="486">
        <v>90.8</v>
      </c>
      <c r="Z14" s="486">
        <f t="shared" si="1"/>
        <v>0</v>
      </c>
      <c r="AA14" s="486">
        <f t="shared" si="1"/>
        <v>0</v>
      </c>
      <c r="AB14" s="486">
        <f t="shared" si="1"/>
        <v>0</v>
      </c>
      <c r="AC14" s="486">
        <f t="shared" si="1"/>
        <v>0</v>
      </c>
      <c r="AD14" s="486">
        <f t="shared" si="1"/>
        <v>0</v>
      </c>
      <c r="AE14" s="486">
        <f t="shared" si="1"/>
        <v>0</v>
      </c>
      <c r="AF14" s="486">
        <f t="shared" si="1"/>
        <v>0</v>
      </c>
      <c r="AG14" s="96">
        <f t="shared" si="1"/>
        <v>0</v>
      </c>
      <c r="AH14" s="442">
        <v>2022</v>
      </c>
    </row>
    <row r="15" spans="1:34" ht="25.5" customHeight="1">
      <c r="A15" s="440">
        <v>2023</v>
      </c>
      <c r="B15" s="486">
        <f>SUM(B17:B24)</f>
        <v>0</v>
      </c>
      <c r="C15" s="486">
        <f t="shared" si="0"/>
        <v>0</v>
      </c>
      <c r="D15" s="486">
        <f t="shared" si="0"/>
        <v>0</v>
      </c>
      <c r="E15" s="486">
        <f t="shared" si="0"/>
        <v>0</v>
      </c>
      <c r="F15" s="486">
        <f t="shared" si="0"/>
        <v>0</v>
      </c>
      <c r="G15" s="486">
        <f t="shared" si="0"/>
        <v>0</v>
      </c>
      <c r="H15" s="486">
        <f t="shared" si="0"/>
        <v>0</v>
      </c>
      <c r="I15" s="486">
        <f t="shared" si="0"/>
        <v>0</v>
      </c>
      <c r="J15" s="486">
        <v>43</v>
      </c>
      <c r="K15" s="486">
        <v>411</v>
      </c>
      <c r="L15" s="486">
        <f t="shared" si="0"/>
        <v>0</v>
      </c>
      <c r="M15" s="486">
        <f t="shared" si="0"/>
        <v>0</v>
      </c>
      <c r="N15" s="486">
        <v>3</v>
      </c>
      <c r="O15" s="486">
        <v>9.1999999999999993</v>
      </c>
      <c r="P15" s="486">
        <v>27</v>
      </c>
      <c r="Q15" s="486">
        <v>58.3</v>
      </c>
      <c r="R15" s="486">
        <v>8</v>
      </c>
      <c r="S15" s="486">
        <v>205.4</v>
      </c>
      <c r="T15" s="486">
        <v>1</v>
      </c>
      <c r="U15" s="486">
        <v>4.9000000000000004</v>
      </c>
      <c r="V15" s="486">
        <v>3</v>
      </c>
      <c r="W15" s="486">
        <v>42.4</v>
      </c>
      <c r="X15" s="486">
        <v>1</v>
      </c>
      <c r="Y15" s="486">
        <v>90.8</v>
      </c>
      <c r="Z15" s="486">
        <f t="shared" si="1"/>
        <v>0</v>
      </c>
      <c r="AA15" s="486">
        <f t="shared" si="1"/>
        <v>0</v>
      </c>
      <c r="AB15" s="486">
        <f t="shared" si="1"/>
        <v>0</v>
      </c>
      <c r="AC15" s="486">
        <f t="shared" si="1"/>
        <v>0</v>
      </c>
      <c r="AD15" s="486">
        <f t="shared" si="1"/>
        <v>0</v>
      </c>
      <c r="AE15" s="486">
        <f t="shared" si="1"/>
        <v>0</v>
      </c>
      <c r="AF15" s="486">
        <f t="shared" si="1"/>
        <v>0</v>
      </c>
      <c r="AG15" s="96">
        <f t="shared" si="1"/>
        <v>0</v>
      </c>
      <c r="AH15" s="442">
        <v>2023</v>
      </c>
    </row>
    <row r="16" spans="1:34" s="2" customFormat="1" ht="25.5" customHeight="1">
      <c r="A16" s="443">
        <v>2024</v>
      </c>
      <c r="B16" s="487">
        <f>SUM(B18:B25)</f>
        <v>0</v>
      </c>
      <c r="C16" s="487">
        <f t="shared" si="0"/>
        <v>0</v>
      </c>
      <c r="D16" s="487">
        <f t="shared" si="0"/>
        <v>0</v>
      </c>
      <c r="E16" s="487">
        <f t="shared" si="0"/>
        <v>0</v>
      </c>
      <c r="F16" s="487">
        <f t="shared" si="0"/>
        <v>0</v>
      </c>
      <c r="G16" s="487">
        <f t="shared" si="0"/>
        <v>0</v>
      </c>
      <c r="H16" s="487">
        <f t="shared" si="0"/>
        <v>0</v>
      </c>
      <c r="I16" s="487">
        <f t="shared" si="0"/>
        <v>0</v>
      </c>
      <c r="J16" s="487">
        <f t="shared" si="0"/>
        <v>42</v>
      </c>
      <c r="K16" s="487">
        <f t="shared" si="0"/>
        <v>410.20000000000005</v>
      </c>
      <c r="L16" s="487">
        <f t="shared" si="0"/>
        <v>0</v>
      </c>
      <c r="M16" s="487">
        <f t="shared" si="0"/>
        <v>0</v>
      </c>
      <c r="N16" s="487">
        <f t="shared" si="0"/>
        <v>3</v>
      </c>
      <c r="O16" s="487">
        <f t="shared" si="0"/>
        <v>9.1999999999999993</v>
      </c>
      <c r="P16" s="487">
        <f t="shared" si="0"/>
        <v>26</v>
      </c>
      <c r="Q16" s="487">
        <f t="shared" si="0"/>
        <v>57.5</v>
      </c>
      <c r="R16" s="487">
        <f t="shared" ref="R16:AG16" si="2">SUM(R18:R25)</f>
        <v>8</v>
      </c>
      <c r="S16" s="487">
        <f t="shared" si="2"/>
        <v>205.5</v>
      </c>
      <c r="T16" s="487">
        <f t="shared" si="2"/>
        <v>1</v>
      </c>
      <c r="U16" s="487">
        <f t="shared" si="2"/>
        <v>4.9000000000000004</v>
      </c>
      <c r="V16" s="487">
        <f t="shared" si="2"/>
        <v>3</v>
      </c>
      <c r="W16" s="487">
        <f t="shared" si="2"/>
        <v>42.3</v>
      </c>
      <c r="X16" s="487">
        <f t="shared" si="2"/>
        <v>1</v>
      </c>
      <c r="Y16" s="487">
        <f t="shared" si="2"/>
        <v>90.8</v>
      </c>
      <c r="Z16" s="487">
        <f t="shared" si="2"/>
        <v>0</v>
      </c>
      <c r="AA16" s="487">
        <f t="shared" si="2"/>
        <v>0</v>
      </c>
      <c r="AB16" s="487">
        <f t="shared" si="2"/>
        <v>0</v>
      </c>
      <c r="AC16" s="487">
        <f t="shared" si="2"/>
        <v>0</v>
      </c>
      <c r="AD16" s="487">
        <f t="shared" si="2"/>
        <v>0</v>
      </c>
      <c r="AE16" s="487">
        <f t="shared" si="2"/>
        <v>0</v>
      </c>
      <c r="AF16" s="487">
        <f t="shared" si="2"/>
        <v>0</v>
      </c>
      <c r="AG16" s="95">
        <f t="shared" si="2"/>
        <v>0</v>
      </c>
      <c r="AH16" s="444">
        <v>2024</v>
      </c>
    </row>
    <row r="17" spans="1:34" ht="25.5" customHeight="1">
      <c r="A17" s="440" t="s">
        <v>0</v>
      </c>
      <c r="B17" s="486"/>
      <c r="C17" s="486"/>
      <c r="D17" s="486"/>
      <c r="E17" s="486"/>
      <c r="F17" s="486"/>
      <c r="G17" s="486"/>
      <c r="H17" s="486"/>
      <c r="I17" s="486"/>
      <c r="J17" s="487"/>
      <c r="K17" s="487"/>
      <c r="L17" s="486"/>
      <c r="M17" s="486"/>
      <c r="N17" s="486"/>
      <c r="O17" s="486"/>
      <c r="P17" s="486"/>
      <c r="Q17" s="486"/>
      <c r="R17" s="486"/>
      <c r="S17" s="486"/>
      <c r="T17" s="486"/>
      <c r="U17" s="486"/>
      <c r="V17" s="486"/>
      <c r="W17" s="486"/>
      <c r="X17" s="486"/>
      <c r="Y17" s="486"/>
      <c r="Z17" s="486"/>
      <c r="AA17" s="486"/>
      <c r="AB17" s="486"/>
      <c r="AC17" s="486"/>
      <c r="AD17" s="486"/>
      <c r="AE17" s="486"/>
      <c r="AF17" s="486"/>
      <c r="AG17" s="96"/>
      <c r="AH17" s="442" t="s">
        <v>0</v>
      </c>
    </row>
    <row r="18" spans="1:34" ht="25.5" customHeight="1">
      <c r="A18" s="440" t="s">
        <v>246</v>
      </c>
      <c r="B18" s="488">
        <f t="shared" ref="B18:C25" si="3">SUM(D18,F18,H18)</f>
        <v>0</v>
      </c>
      <c r="C18" s="488">
        <f t="shared" si="3"/>
        <v>0</v>
      </c>
      <c r="D18" s="489" t="s">
        <v>435</v>
      </c>
      <c r="E18" s="489" t="s">
        <v>435</v>
      </c>
      <c r="F18" s="489" t="s">
        <v>435</v>
      </c>
      <c r="G18" s="489" t="s">
        <v>435</v>
      </c>
      <c r="H18" s="489" t="s">
        <v>435</v>
      </c>
      <c r="I18" s="489" t="s">
        <v>435</v>
      </c>
      <c r="J18" s="488">
        <f t="shared" ref="J18:K25" si="4">SUM(N18,P18,R18,T18,V18,X18,Z18,AB18,AD18)</f>
        <v>9</v>
      </c>
      <c r="K18" s="488">
        <f t="shared" si="4"/>
        <v>238.90000000000003</v>
      </c>
      <c r="L18" s="489">
        <v>0</v>
      </c>
      <c r="M18" s="489">
        <v>0</v>
      </c>
      <c r="N18" s="490">
        <v>1</v>
      </c>
      <c r="O18" s="490">
        <v>6.5</v>
      </c>
      <c r="P18" s="490">
        <v>2</v>
      </c>
      <c r="Q18" s="490">
        <v>3.8</v>
      </c>
      <c r="R18" s="490">
        <v>4</v>
      </c>
      <c r="S18" s="490">
        <v>132.9</v>
      </c>
      <c r="T18" s="490">
        <v>1</v>
      </c>
      <c r="U18" s="490">
        <v>4.9000000000000004</v>
      </c>
      <c r="V18" s="490">
        <v>0</v>
      </c>
      <c r="W18" s="490">
        <v>0</v>
      </c>
      <c r="X18" s="490">
        <v>1</v>
      </c>
      <c r="Y18" s="490">
        <v>90.8</v>
      </c>
      <c r="Z18" s="490">
        <v>0</v>
      </c>
      <c r="AA18" s="490">
        <v>0</v>
      </c>
      <c r="AB18" s="490">
        <v>0</v>
      </c>
      <c r="AC18" s="490">
        <v>0</v>
      </c>
      <c r="AD18" s="490">
        <v>0</v>
      </c>
      <c r="AE18" s="490">
        <v>0</v>
      </c>
      <c r="AF18" s="490">
        <v>0</v>
      </c>
      <c r="AG18" s="192">
        <v>0</v>
      </c>
      <c r="AH18" s="445" t="s">
        <v>247</v>
      </c>
    </row>
    <row r="19" spans="1:34" ht="25.5" customHeight="1">
      <c r="A19" s="440" t="s">
        <v>1</v>
      </c>
      <c r="B19" s="488">
        <f t="shared" si="3"/>
        <v>0</v>
      </c>
      <c r="C19" s="488">
        <f t="shared" si="3"/>
        <v>0</v>
      </c>
      <c r="D19" s="489" t="s">
        <v>435</v>
      </c>
      <c r="E19" s="489" t="s">
        <v>435</v>
      </c>
      <c r="F19" s="489" t="s">
        <v>435</v>
      </c>
      <c r="G19" s="489" t="s">
        <v>435</v>
      </c>
      <c r="H19" s="489" t="s">
        <v>435</v>
      </c>
      <c r="I19" s="489" t="s">
        <v>435</v>
      </c>
      <c r="J19" s="488">
        <f t="shared" si="4"/>
        <v>2</v>
      </c>
      <c r="K19" s="488">
        <f t="shared" si="4"/>
        <v>17.3</v>
      </c>
      <c r="L19" s="489">
        <v>0</v>
      </c>
      <c r="M19" s="489">
        <v>0</v>
      </c>
      <c r="N19" s="490">
        <v>0</v>
      </c>
      <c r="O19" s="490">
        <v>0</v>
      </c>
      <c r="P19" s="490">
        <v>0</v>
      </c>
      <c r="Q19" s="490">
        <v>0</v>
      </c>
      <c r="R19" s="490">
        <v>0</v>
      </c>
      <c r="S19" s="490">
        <v>0</v>
      </c>
      <c r="T19" s="490">
        <v>0</v>
      </c>
      <c r="U19" s="490">
        <v>0</v>
      </c>
      <c r="V19" s="490">
        <v>2</v>
      </c>
      <c r="W19" s="490">
        <v>17.3</v>
      </c>
      <c r="X19" s="490">
        <v>0</v>
      </c>
      <c r="Y19" s="490">
        <v>0</v>
      </c>
      <c r="Z19" s="490">
        <v>0</v>
      </c>
      <c r="AA19" s="490">
        <v>0</v>
      </c>
      <c r="AB19" s="490">
        <v>0</v>
      </c>
      <c r="AC19" s="490">
        <v>0</v>
      </c>
      <c r="AD19" s="490">
        <v>0</v>
      </c>
      <c r="AE19" s="490">
        <v>0</v>
      </c>
      <c r="AF19" s="490">
        <v>0</v>
      </c>
      <c r="AG19" s="192">
        <v>0</v>
      </c>
      <c r="AH19" s="445" t="s">
        <v>19</v>
      </c>
    </row>
    <row r="20" spans="1:34" ht="25.5" customHeight="1">
      <c r="A20" s="440" t="s">
        <v>2</v>
      </c>
      <c r="B20" s="488">
        <f t="shared" si="3"/>
        <v>0</v>
      </c>
      <c r="C20" s="488">
        <f t="shared" si="3"/>
        <v>0</v>
      </c>
      <c r="D20" s="489" t="s">
        <v>435</v>
      </c>
      <c r="E20" s="489" t="s">
        <v>435</v>
      </c>
      <c r="F20" s="489" t="s">
        <v>435</v>
      </c>
      <c r="G20" s="489" t="s">
        <v>435</v>
      </c>
      <c r="H20" s="489" t="s">
        <v>435</v>
      </c>
      <c r="I20" s="489" t="s">
        <v>435</v>
      </c>
      <c r="J20" s="488">
        <f t="shared" si="4"/>
        <v>1</v>
      </c>
      <c r="K20" s="488">
        <f t="shared" si="4"/>
        <v>0.7</v>
      </c>
      <c r="L20" s="489">
        <v>0</v>
      </c>
      <c r="M20" s="489">
        <v>0</v>
      </c>
      <c r="N20" s="490">
        <v>0</v>
      </c>
      <c r="O20" s="490">
        <v>0</v>
      </c>
      <c r="P20" s="490">
        <v>1</v>
      </c>
      <c r="Q20" s="490">
        <v>0.7</v>
      </c>
      <c r="R20" s="490">
        <v>0</v>
      </c>
      <c r="S20" s="490">
        <v>0</v>
      </c>
      <c r="T20" s="490">
        <v>0</v>
      </c>
      <c r="U20" s="490">
        <v>0</v>
      </c>
      <c r="V20" s="490">
        <v>0</v>
      </c>
      <c r="W20" s="490">
        <v>0</v>
      </c>
      <c r="X20" s="490">
        <v>0</v>
      </c>
      <c r="Y20" s="490">
        <v>0</v>
      </c>
      <c r="Z20" s="490">
        <v>0</v>
      </c>
      <c r="AA20" s="490">
        <v>0</v>
      </c>
      <c r="AB20" s="490">
        <v>0</v>
      </c>
      <c r="AC20" s="490">
        <v>0</v>
      </c>
      <c r="AD20" s="490">
        <v>0</v>
      </c>
      <c r="AE20" s="490">
        <v>0</v>
      </c>
      <c r="AF20" s="490">
        <v>0</v>
      </c>
      <c r="AG20" s="192">
        <v>0</v>
      </c>
      <c r="AH20" s="445" t="s">
        <v>20</v>
      </c>
    </row>
    <row r="21" spans="1:34" ht="25.5" customHeight="1">
      <c r="A21" s="440" t="s">
        <v>3</v>
      </c>
      <c r="B21" s="488">
        <f t="shared" si="3"/>
        <v>0</v>
      </c>
      <c r="C21" s="488">
        <f t="shared" si="3"/>
        <v>0</v>
      </c>
      <c r="D21" s="489" t="s">
        <v>435</v>
      </c>
      <c r="E21" s="489" t="s">
        <v>435</v>
      </c>
      <c r="F21" s="489" t="s">
        <v>435</v>
      </c>
      <c r="G21" s="489" t="s">
        <v>435</v>
      </c>
      <c r="H21" s="489" t="s">
        <v>435</v>
      </c>
      <c r="I21" s="489" t="s">
        <v>435</v>
      </c>
      <c r="J21" s="488">
        <f t="shared" si="4"/>
        <v>8</v>
      </c>
      <c r="K21" s="488">
        <f t="shared" si="4"/>
        <v>21.3</v>
      </c>
      <c r="L21" s="489">
        <v>0</v>
      </c>
      <c r="M21" s="489">
        <v>0</v>
      </c>
      <c r="N21" s="490">
        <v>0</v>
      </c>
      <c r="O21" s="490">
        <v>0</v>
      </c>
      <c r="P21" s="490">
        <v>7</v>
      </c>
      <c r="Q21" s="490">
        <v>15.1</v>
      </c>
      <c r="R21" s="490">
        <v>1</v>
      </c>
      <c r="S21" s="490">
        <v>6.2</v>
      </c>
      <c r="T21" s="490">
        <v>0</v>
      </c>
      <c r="U21" s="490">
        <v>0</v>
      </c>
      <c r="V21" s="490">
        <v>0</v>
      </c>
      <c r="W21" s="490">
        <v>0</v>
      </c>
      <c r="X21" s="490">
        <v>0</v>
      </c>
      <c r="Y21" s="490">
        <v>0</v>
      </c>
      <c r="Z21" s="490">
        <v>0</v>
      </c>
      <c r="AA21" s="490">
        <v>0</v>
      </c>
      <c r="AB21" s="490">
        <v>0</v>
      </c>
      <c r="AC21" s="490">
        <v>0</v>
      </c>
      <c r="AD21" s="490">
        <v>0</v>
      </c>
      <c r="AE21" s="490">
        <v>0</v>
      </c>
      <c r="AF21" s="490">
        <v>0</v>
      </c>
      <c r="AG21" s="192">
        <v>0</v>
      </c>
      <c r="AH21" s="445" t="s">
        <v>21</v>
      </c>
    </row>
    <row r="22" spans="1:34" ht="25.5" customHeight="1">
      <c r="A22" s="440" t="s">
        <v>4</v>
      </c>
      <c r="B22" s="488">
        <f t="shared" si="3"/>
        <v>0</v>
      </c>
      <c r="C22" s="488">
        <f t="shared" si="3"/>
        <v>0</v>
      </c>
      <c r="D22" s="489" t="s">
        <v>435</v>
      </c>
      <c r="E22" s="489" t="s">
        <v>435</v>
      </c>
      <c r="F22" s="489" t="s">
        <v>435</v>
      </c>
      <c r="G22" s="489" t="s">
        <v>435</v>
      </c>
      <c r="H22" s="489" t="s">
        <v>435</v>
      </c>
      <c r="I22" s="489" t="s">
        <v>435</v>
      </c>
      <c r="J22" s="488">
        <f t="shared" si="4"/>
        <v>16</v>
      </c>
      <c r="K22" s="488">
        <f t="shared" si="4"/>
        <v>94.5</v>
      </c>
      <c r="L22" s="489">
        <v>0</v>
      </c>
      <c r="M22" s="489">
        <v>0</v>
      </c>
      <c r="N22" s="490">
        <v>2</v>
      </c>
      <c r="O22" s="490">
        <v>2.7</v>
      </c>
      <c r="P22" s="490">
        <v>11</v>
      </c>
      <c r="Q22" s="490">
        <v>25.4</v>
      </c>
      <c r="R22" s="490">
        <v>3</v>
      </c>
      <c r="S22" s="490">
        <v>66.400000000000006</v>
      </c>
      <c r="T22" s="490">
        <v>0</v>
      </c>
      <c r="U22" s="490">
        <v>0</v>
      </c>
      <c r="V22" s="490">
        <v>0</v>
      </c>
      <c r="W22" s="490">
        <v>0</v>
      </c>
      <c r="X22" s="490">
        <v>0</v>
      </c>
      <c r="Y22" s="490">
        <v>0</v>
      </c>
      <c r="Z22" s="490">
        <v>0</v>
      </c>
      <c r="AA22" s="490">
        <v>0</v>
      </c>
      <c r="AB22" s="490">
        <v>0</v>
      </c>
      <c r="AC22" s="490">
        <v>0</v>
      </c>
      <c r="AD22" s="490">
        <v>0</v>
      </c>
      <c r="AE22" s="490">
        <v>0</v>
      </c>
      <c r="AF22" s="490">
        <v>0</v>
      </c>
      <c r="AG22" s="192">
        <v>0</v>
      </c>
      <c r="AH22" s="445" t="s">
        <v>22</v>
      </c>
    </row>
    <row r="23" spans="1:34" ht="25.5" customHeight="1">
      <c r="A23" s="440" t="s">
        <v>5</v>
      </c>
      <c r="B23" s="488">
        <f t="shared" si="3"/>
        <v>0</v>
      </c>
      <c r="C23" s="488">
        <f t="shared" si="3"/>
        <v>0</v>
      </c>
      <c r="D23" s="489" t="s">
        <v>435</v>
      </c>
      <c r="E23" s="489" t="s">
        <v>435</v>
      </c>
      <c r="F23" s="489" t="s">
        <v>435</v>
      </c>
      <c r="G23" s="489" t="s">
        <v>435</v>
      </c>
      <c r="H23" s="489" t="s">
        <v>435</v>
      </c>
      <c r="I23" s="489" t="s">
        <v>435</v>
      </c>
      <c r="J23" s="488">
        <f t="shared" si="4"/>
        <v>2</v>
      </c>
      <c r="K23" s="488">
        <f t="shared" si="4"/>
        <v>3.9</v>
      </c>
      <c r="L23" s="489">
        <v>0</v>
      </c>
      <c r="M23" s="489">
        <v>0</v>
      </c>
      <c r="N23" s="490">
        <v>0</v>
      </c>
      <c r="O23" s="490">
        <v>0</v>
      </c>
      <c r="P23" s="490">
        <v>2</v>
      </c>
      <c r="Q23" s="490">
        <v>3.9</v>
      </c>
      <c r="R23" s="490">
        <v>0</v>
      </c>
      <c r="S23" s="490">
        <v>0</v>
      </c>
      <c r="T23" s="490">
        <v>0</v>
      </c>
      <c r="U23" s="490">
        <v>0</v>
      </c>
      <c r="V23" s="490">
        <v>0</v>
      </c>
      <c r="W23" s="490">
        <v>0</v>
      </c>
      <c r="X23" s="490">
        <v>0</v>
      </c>
      <c r="Y23" s="490">
        <v>0</v>
      </c>
      <c r="Z23" s="490">
        <v>0</v>
      </c>
      <c r="AA23" s="490">
        <v>0</v>
      </c>
      <c r="AB23" s="490">
        <v>0</v>
      </c>
      <c r="AC23" s="490">
        <v>0</v>
      </c>
      <c r="AD23" s="490">
        <v>0</v>
      </c>
      <c r="AE23" s="490">
        <v>0</v>
      </c>
      <c r="AF23" s="490">
        <v>0</v>
      </c>
      <c r="AG23" s="192">
        <v>0</v>
      </c>
      <c r="AH23" s="445" t="s">
        <v>23</v>
      </c>
    </row>
    <row r="24" spans="1:34" ht="25.5" customHeight="1">
      <c r="A24" s="440" t="s">
        <v>6</v>
      </c>
      <c r="B24" s="488">
        <f t="shared" si="3"/>
        <v>0</v>
      </c>
      <c r="C24" s="488">
        <f t="shared" si="3"/>
        <v>0</v>
      </c>
      <c r="D24" s="489" t="s">
        <v>435</v>
      </c>
      <c r="E24" s="489" t="s">
        <v>435</v>
      </c>
      <c r="F24" s="489" t="s">
        <v>435</v>
      </c>
      <c r="G24" s="489" t="s">
        <v>435</v>
      </c>
      <c r="H24" s="489" t="s">
        <v>435</v>
      </c>
      <c r="I24" s="489" t="s">
        <v>435</v>
      </c>
      <c r="J24" s="488">
        <f t="shared" si="4"/>
        <v>3</v>
      </c>
      <c r="K24" s="488">
        <f t="shared" si="4"/>
        <v>30.6</v>
      </c>
      <c r="L24" s="489">
        <v>0</v>
      </c>
      <c r="M24" s="489">
        <v>0</v>
      </c>
      <c r="N24" s="490">
        <v>0</v>
      </c>
      <c r="O24" s="490">
        <v>0</v>
      </c>
      <c r="P24" s="490">
        <v>2</v>
      </c>
      <c r="Q24" s="490">
        <v>5.6</v>
      </c>
      <c r="R24" s="490">
        <v>0</v>
      </c>
      <c r="S24" s="490">
        <v>0</v>
      </c>
      <c r="T24" s="490">
        <v>0</v>
      </c>
      <c r="U24" s="490">
        <v>0</v>
      </c>
      <c r="V24" s="490">
        <v>1</v>
      </c>
      <c r="W24" s="490">
        <v>25</v>
      </c>
      <c r="X24" s="490">
        <v>0</v>
      </c>
      <c r="Y24" s="490">
        <v>0</v>
      </c>
      <c r="Z24" s="490">
        <v>0</v>
      </c>
      <c r="AA24" s="490">
        <v>0</v>
      </c>
      <c r="AB24" s="490">
        <v>0</v>
      </c>
      <c r="AC24" s="490">
        <v>0</v>
      </c>
      <c r="AD24" s="490">
        <v>0</v>
      </c>
      <c r="AE24" s="490">
        <v>0</v>
      </c>
      <c r="AF24" s="490">
        <v>0</v>
      </c>
      <c r="AG24" s="192">
        <v>0</v>
      </c>
      <c r="AH24" s="445" t="s">
        <v>24</v>
      </c>
    </row>
    <row r="25" spans="1:34" ht="25.5" customHeight="1" thickBot="1">
      <c r="A25" s="446" t="s">
        <v>7</v>
      </c>
      <c r="B25" s="97">
        <f t="shared" si="3"/>
        <v>0</v>
      </c>
      <c r="C25" s="98">
        <f t="shared" si="3"/>
        <v>0</v>
      </c>
      <c r="D25" s="191" t="s">
        <v>435</v>
      </c>
      <c r="E25" s="191" t="s">
        <v>435</v>
      </c>
      <c r="F25" s="191" t="s">
        <v>435</v>
      </c>
      <c r="G25" s="191" t="s">
        <v>435</v>
      </c>
      <c r="H25" s="191" t="s">
        <v>435</v>
      </c>
      <c r="I25" s="191" t="s">
        <v>435</v>
      </c>
      <c r="J25" s="98">
        <f t="shared" si="4"/>
        <v>1</v>
      </c>
      <c r="K25" s="98">
        <f t="shared" si="4"/>
        <v>3</v>
      </c>
      <c r="L25" s="191">
        <v>0</v>
      </c>
      <c r="M25" s="191">
        <v>0</v>
      </c>
      <c r="N25" s="193">
        <v>0</v>
      </c>
      <c r="O25" s="193">
        <v>0</v>
      </c>
      <c r="P25" s="193">
        <v>1</v>
      </c>
      <c r="Q25" s="193">
        <v>3</v>
      </c>
      <c r="R25" s="193">
        <v>0</v>
      </c>
      <c r="S25" s="193">
        <v>0</v>
      </c>
      <c r="T25" s="193">
        <v>0</v>
      </c>
      <c r="U25" s="193">
        <v>0</v>
      </c>
      <c r="V25" s="193">
        <v>0</v>
      </c>
      <c r="W25" s="193">
        <v>0</v>
      </c>
      <c r="X25" s="193">
        <v>0</v>
      </c>
      <c r="Y25" s="193">
        <v>0</v>
      </c>
      <c r="Z25" s="193">
        <v>0</v>
      </c>
      <c r="AA25" s="193">
        <v>0</v>
      </c>
      <c r="AB25" s="193">
        <v>0</v>
      </c>
      <c r="AC25" s="193">
        <v>0</v>
      </c>
      <c r="AD25" s="193">
        <v>0</v>
      </c>
      <c r="AE25" s="193">
        <v>0</v>
      </c>
      <c r="AF25" s="193">
        <v>0</v>
      </c>
      <c r="AG25" s="194">
        <v>0</v>
      </c>
      <c r="AH25" s="447" t="s">
        <v>25</v>
      </c>
    </row>
    <row r="26" spans="1:34" s="135" customFormat="1" ht="15" customHeight="1">
      <c r="A26" s="151" t="s">
        <v>482</v>
      </c>
      <c r="B26" s="133"/>
      <c r="C26" s="133"/>
      <c r="D26" s="133"/>
      <c r="E26" s="133"/>
      <c r="F26" s="133"/>
      <c r="G26" s="133"/>
      <c r="H26" s="133"/>
      <c r="I26" s="133"/>
      <c r="J26" s="133"/>
      <c r="K26" s="133"/>
      <c r="L26" s="133"/>
      <c r="M26" s="133"/>
      <c r="N26" s="133"/>
      <c r="O26" s="133"/>
      <c r="P26" s="133"/>
      <c r="Q26" s="133"/>
      <c r="R26" s="133"/>
      <c r="S26" s="133"/>
      <c r="T26" s="133"/>
      <c r="U26" s="133"/>
      <c r="V26" s="133"/>
      <c r="W26" s="133"/>
      <c r="X26" s="133"/>
      <c r="Y26" s="133"/>
      <c r="Z26" s="133"/>
      <c r="AA26" s="133"/>
      <c r="AB26" s="133"/>
      <c r="AC26" s="133"/>
      <c r="AD26" s="133"/>
      <c r="AE26" s="133"/>
      <c r="AF26" s="133"/>
      <c r="AG26" s="133"/>
      <c r="AH26" s="152"/>
    </row>
    <row r="27" spans="1:34" s="135" customFormat="1" ht="15" customHeight="1">
      <c r="A27" s="135" t="s">
        <v>242</v>
      </c>
      <c r="Z27" s="686"/>
      <c r="AA27" s="686"/>
      <c r="AB27" s="686"/>
      <c r="AC27" s="686"/>
      <c r="AD27" s="167"/>
      <c r="AE27" s="167"/>
      <c r="AF27" s="167"/>
      <c r="AG27" s="167"/>
    </row>
  </sheetData>
  <mergeCells count="58">
    <mergeCell ref="A6:A11"/>
    <mergeCell ref="AG10:AG11"/>
    <mergeCell ref="AF10:AF11"/>
    <mergeCell ref="Y10:Y11"/>
    <mergeCell ref="AD8:AE9"/>
    <mergeCell ref="AD10:AD11"/>
    <mergeCell ref="AE10:AE11"/>
    <mergeCell ref="Z10:Z11"/>
    <mergeCell ref="AB10:AB11"/>
    <mergeCell ref="M10:M11"/>
    <mergeCell ref="AA10:AA11"/>
    <mergeCell ref="Q10:Q11"/>
    <mergeCell ref="V10:V11"/>
    <mergeCell ref="W10:W11"/>
    <mergeCell ref="X10:X11"/>
    <mergeCell ref="B8:C9"/>
    <mergeCell ref="H8:I9"/>
    <mergeCell ref="D10:D11"/>
    <mergeCell ref="E10:E11"/>
    <mergeCell ref="AA5:AC5"/>
    <mergeCell ref="V8:W9"/>
    <mergeCell ref="X8:Y9"/>
    <mergeCell ref="Z8:AA9"/>
    <mergeCell ref="T8:U9"/>
    <mergeCell ref="AB8:AC9"/>
    <mergeCell ref="J6:AE6"/>
    <mergeCell ref="N8:O9"/>
    <mergeCell ref="N7:S7"/>
    <mergeCell ref="R8:S9"/>
    <mergeCell ref="P8:Q9"/>
    <mergeCell ref="T7:AE7"/>
    <mergeCell ref="P10:P11"/>
    <mergeCell ref="Z27:AC27"/>
    <mergeCell ref="S10:S11"/>
    <mergeCell ref="N10:N11"/>
    <mergeCell ref="F10:F11"/>
    <mergeCell ref="G10:G11"/>
    <mergeCell ref="H10:H11"/>
    <mergeCell ref="I10:I11"/>
    <mergeCell ref="AC10:AC11"/>
    <mergeCell ref="K10:K11"/>
    <mergeCell ref="R10:R11"/>
    <mergeCell ref="O10:O11"/>
    <mergeCell ref="L10:L11"/>
    <mergeCell ref="A3:AH3"/>
    <mergeCell ref="A4:AH4"/>
    <mergeCell ref="B6:I7"/>
    <mergeCell ref="AH6:AH11"/>
    <mergeCell ref="J7:K9"/>
    <mergeCell ref="L7:M9"/>
    <mergeCell ref="T10:T11"/>
    <mergeCell ref="U10:U11"/>
    <mergeCell ref="B10:B11"/>
    <mergeCell ref="C10:C11"/>
    <mergeCell ref="AF6:AG9"/>
    <mergeCell ref="F8:G9"/>
    <mergeCell ref="D8:E9"/>
    <mergeCell ref="J10:J11"/>
  </mergeCells>
  <phoneticPr fontId="3" type="noConversion"/>
  <pageMargins left="0.74803149606299213" right="0.69" top="0.98425196850393704" bottom="0.98425196850393704" header="0.51181102362204722" footer="0.51181102362204722"/>
  <pageSetup paperSize="9" scale="58" pageOrder="overThenDown" orientation="landscape" horizontalDpi="300" verticalDpi="300" r:id="rId1"/>
  <headerFooter alignWithMargins="0"/>
  <rowBreaks count="1" manualBreakCount="1">
    <brk id="51" max="10" man="1"/>
  </rowBreaks>
  <drawing r:id="rId2"/>
  <legacyDrawing r:id="rId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1"/>
  <dimension ref="A1:H18"/>
  <sheetViews>
    <sheetView showGridLines="0" view="pageBreakPreview" zoomScaleNormal="100" workbookViewId="0">
      <selection activeCell="L17" sqref="L17"/>
    </sheetView>
  </sheetViews>
  <sheetFormatPr defaultRowHeight="11.25"/>
  <cols>
    <col min="1" max="1" width="13.33203125" style="111" customWidth="1"/>
    <col min="2" max="3" width="9.88671875" style="3" customWidth="1"/>
    <col min="4" max="4" width="7.44140625" style="3" customWidth="1"/>
    <col min="5" max="7" width="9.88671875" style="3" customWidth="1"/>
    <col min="8" max="16384" width="8.88671875" style="3"/>
  </cols>
  <sheetData>
    <row r="1" spans="1:8" s="110" customFormat="1" ht="15" customHeight="1">
      <c r="A1" s="110" t="s">
        <v>87</v>
      </c>
      <c r="G1" s="212" t="s">
        <v>147</v>
      </c>
    </row>
    <row r="2" spans="1:8" s="110" customFormat="1" ht="15" customHeight="1">
      <c r="G2" s="212"/>
    </row>
    <row r="3" spans="1:8" s="211" customFormat="1" ht="24.95" customHeight="1">
      <c r="A3" s="585" t="s">
        <v>483</v>
      </c>
      <c r="B3" s="585"/>
      <c r="C3" s="585"/>
      <c r="D3" s="585"/>
      <c r="E3" s="585"/>
      <c r="F3" s="585"/>
      <c r="G3" s="585"/>
    </row>
    <row r="4" spans="1:8" s="211" customFormat="1" ht="24.95" customHeight="1">
      <c r="A4" s="585" t="s">
        <v>89</v>
      </c>
      <c r="B4" s="585"/>
      <c r="C4" s="585"/>
      <c r="D4" s="585"/>
      <c r="E4" s="585"/>
      <c r="F4" s="585"/>
      <c r="G4" s="585"/>
      <c r="H4" s="214"/>
    </row>
    <row r="5" spans="1:8" s="111" customFormat="1" ht="15" customHeight="1" thickBot="1">
      <c r="A5" s="112" t="s">
        <v>12</v>
      </c>
      <c r="B5" s="112"/>
      <c r="C5" s="112"/>
      <c r="D5" s="112"/>
      <c r="E5" s="112"/>
      <c r="F5" s="112"/>
      <c r="G5" s="113" t="s">
        <v>13</v>
      </c>
    </row>
    <row r="6" spans="1:8" s="111" customFormat="1" ht="23.1" customHeight="1">
      <c r="A6" s="901" t="s">
        <v>62</v>
      </c>
      <c r="B6" s="904" t="s">
        <v>63</v>
      </c>
      <c r="C6" s="907" t="s">
        <v>64</v>
      </c>
      <c r="D6" s="910" t="s">
        <v>65</v>
      </c>
      <c r="E6" s="911"/>
      <c r="F6" s="911"/>
      <c r="G6" s="912"/>
    </row>
    <row r="7" spans="1:8" s="111" customFormat="1" ht="23.1" customHeight="1">
      <c r="A7" s="902"/>
      <c r="B7" s="905"/>
      <c r="C7" s="908"/>
      <c r="D7" s="899"/>
      <c r="E7" s="587" t="s">
        <v>66</v>
      </c>
      <c r="F7" s="587" t="s">
        <v>67</v>
      </c>
      <c r="G7" s="589" t="s">
        <v>68</v>
      </c>
    </row>
    <row r="8" spans="1:8" s="111" customFormat="1" ht="23.1" customHeight="1">
      <c r="A8" s="903"/>
      <c r="B8" s="906"/>
      <c r="C8" s="909"/>
      <c r="D8" s="900"/>
      <c r="E8" s="588"/>
      <c r="F8" s="588"/>
      <c r="G8" s="590"/>
    </row>
    <row r="9" spans="1:8" s="2" customFormat="1" ht="40.5" customHeight="1">
      <c r="A9" s="521">
        <v>2020</v>
      </c>
      <c r="B9" s="424">
        <v>11</v>
      </c>
      <c r="C9" s="433">
        <v>144.55000000000001</v>
      </c>
      <c r="D9" s="433">
        <v>183.39</v>
      </c>
      <c r="E9" s="433">
        <v>178.5</v>
      </c>
      <c r="F9" s="433">
        <v>4.8899999999999997</v>
      </c>
      <c r="G9" s="522">
        <v>97.333551447734351</v>
      </c>
    </row>
    <row r="10" spans="1:8" s="2" customFormat="1" ht="40.5" customHeight="1">
      <c r="A10" s="521">
        <v>2021</v>
      </c>
      <c r="B10" s="424">
        <v>11</v>
      </c>
      <c r="C10" s="433">
        <v>144.55000000000001</v>
      </c>
      <c r="D10" s="433">
        <v>183.39</v>
      </c>
      <c r="E10" s="433">
        <v>178.5</v>
      </c>
      <c r="F10" s="433">
        <v>4.8899999999999997</v>
      </c>
      <c r="G10" s="522">
        <v>97.333551447734351</v>
      </c>
    </row>
    <row r="11" spans="1:8" s="1" customFormat="1" ht="40.5" customHeight="1">
      <c r="A11" s="521">
        <v>2022</v>
      </c>
      <c r="B11" s="424">
        <v>11</v>
      </c>
      <c r="C11" s="523">
        <v>145</v>
      </c>
      <c r="D11" s="523">
        <v>184</v>
      </c>
      <c r="E11" s="523">
        <v>179</v>
      </c>
      <c r="F11" s="523">
        <v>4.99</v>
      </c>
      <c r="G11" s="428">
        <f>E11/D11*100</f>
        <v>97.282608695652172</v>
      </c>
    </row>
    <row r="12" spans="1:8" s="1" customFormat="1" ht="40.5" customHeight="1">
      <c r="A12" s="521">
        <v>2023</v>
      </c>
      <c r="B12" s="424">
        <v>11</v>
      </c>
      <c r="C12" s="523">
        <v>145</v>
      </c>
      <c r="D12" s="523">
        <v>184</v>
      </c>
      <c r="E12" s="523">
        <v>179</v>
      </c>
      <c r="F12" s="523">
        <v>4.99</v>
      </c>
      <c r="G12" s="428">
        <f>E12/D12*100</f>
        <v>97.282608695652172</v>
      </c>
    </row>
    <row r="13" spans="1:8" s="2" customFormat="1" ht="40.5" customHeight="1">
      <c r="A13" s="524">
        <v>2024</v>
      </c>
      <c r="B13" s="430">
        <v>11</v>
      </c>
      <c r="C13" s="525">
        <v>145</v>
      </c>
      <c r="D13" s="525">
        <v>184</v>
      </c>
      <c r="E13" s="525">
        <v>179</v>
      </c>
      <c r="F13" s="525">
        <v>4.99</v>
      </c>
      <c r="G13" s="431">
        <v>97.282608695652172</v>
      </c>
    </row>
    <row r="14" spans="1:8" s="1" customFormat="1" ht="26.25" customHeight="1">
      <c r="A14" s="521"/>
      <c r="B14" s="526"/>
      <c r="C14" s="527"/>
      <c r="D14" s="278"/>
      <c r="E14" s="279"/>
      <c r="F14" s="279"/>
      <c r="G14" s="522"/>
    </row>
    <row r="15" spans="1:8" s="1" customFormat="1" ht="40.5" customHeight="1">
      <c r="A15" s="456" t="s">
        <v>255</v>
      </c>
      <c r="B15" s="436">
        <v>1</v>
      </c>
      <c r="C15" s="457">
        <v>55</v>
      </c>
      <c r="D15" s="195">
        <v>39</v>
      </c>
      <c r="E15" s="457">
        <v>39</v>
      </c>
      <c r="F15" s="196">
        <v>0</v>
      </c>
      <c r="G15" s="458"/>
    </row>
    <row r="16" spans="1:8" s="1" customFormat="1" ht="40.5" customHeight="1">
      <c r="A16" s="456" t="s">
        <v>256</v>
      </c>
      <c r="B16" s="436">
        <v>10</v>
      </c>
      <c r="C16" s="457">
        <v>90</v>
      </c>
      <c r="D16" s="195">
        <v>145</v>
      </c>
      <c r="E16" s="195">
        <v>140</v>
      </c>
      <c r="F16" s="195">
        <v>5</v>
      </c>
      <c r="G16" s="458"/>
    </row>
    <row r="17" spans="1:7" s="1" customFormat="1" ht="40.5" customHeight="1" thickBot="1">
      <c r="A17" s="459" t="s">
        <v>257</v>
      </c>
      <c r="B17" s="460"/>
      <c r="C17" s="460"/>
      <c r="D17" s="460"/>
      <c r="E17" s="460"/>
      <c r="F17" s="460"/>
      <c r="G17" s="460"/>
    </row>
    <row r="18" spans="1:7" s="111" customFormat="1" ht="15" customHeight="1">
      <c r="A18" s="132" t="s">
        <v>227</v>
      </c>
      <c r="B18" s="280"/>
      <c r="D18" s="281"/>
      <c r="G18" s="132"/>
    </row>
  </sheetData>
  <mergeCells count="10">
    <mergeCell ref="A3:G3"/>
    <mergeCell ref="D7:D8"/>
    <mergeCell ref="E7:E8"/>
    <mergeCell ref="F7:F8"/>
    <mergeCell ref="G7:G8"/>
    <mergeCell ref="A4:G4"/>
    <mergeCell ref="A6:A8"/>
    <mergeCell ref="B6:B8"/>
    <mergeCell ref="C6:C8"/>
    <mergeCell ref="D6:G6"/>
  </mergeCells>
  <phoneticPr fontId="3" type="noConversion"/>
  <pageMargins left="1.3779527559055118" right="0.74803149606299213" top="0.98425196850393704" bottom="0.98425196850393704" header="0.51181102362204722" footer="0.51181102362204722"/>
  <pageSetup paperSize="9" scale="96" orientation="portrait" horizontalDpi="300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G25"/>
  <sheetViews>
    <sheetView showGridLines="0" view="pageBreakPreview" zoomScaleNormal="100" zoomScaleSheetLayoutView="100" workbookViewId="0">
      <selection activeCell="K24" sqref="K24"/>
    </sheetView>
  </sheetViews>
  <sheetFormatPr defaultRowHeight="11.25"/>
  <cols>
    <col min="1" max="1" width="12.6640625" style="111" customWidth="1"/>
    <col min="2" max="2" width="9.77734375" style="3" customWidth="1"/>
    <col min="3" max="3" width="12.33203125" style="3" customWidth="1"/>
    <col min="4" max="4" width="12" style="3" customWidth="1"/>
    <col min="5" max="6" width="11.77734375" style="3" customWidth="1"/>
    <col min="7" max="7" width="13.109375" style="111" customWidth="1"/>
    <col min="8" max="16384" width="8.88671875" style="3"/>
  </cols>
  <sheetData>
    <row r="1" spans="1:7" s="110" customFormat="1" ht="15" customHeight="1">
      <c r="A1" s="134" t="s">
        <v>87</v>
      </c>
      <c r="B1" s="134"/>
      <c r="C1" s="112"/>
      <c r="D1" s="112"/>
      <c r="E1" s="112"/>
      <c r="F1" s="112"/>
      <c r="G1" s="238" t="s">
        <v>130</v>
      </c>
    </row>
    <row r="2" spans="1:7" s="110" customFormat="1" ht="15" customHeight="1">
      <c r="A2" s="134"/>
      <c r="B2" s="134"/>
      <c r="C2" s="112"/>
      <c r="D2" s="112"/>
      <c r="E2" s="112"/>
      <c r="F2" s="112"/>
      <c r="G2" s="238"/>
    </row>
    <row r="3" spans="1:7" s="211" customFormat="1" ht="21.75">
      <c r="A3" s="585" t="s">
        <v>137</v>
      </c>
      <c r="B3" s="585"/>
      <c r="C3" s="585"/>
      <c r="D3" s="585"/>
      <c r="E3" s="585"/>
      <c r="F3" s="585"/>
      <c r="G3" s="585"/>
    </row>
    <row r="4" spans="1:7" s="211" customFormat="1" ht="21.75">
      <c r="A4" s="585" t="s">
        <v>187</v>
      </c>
      <c r="B4" s="585"/>
      <c r="C4" s="585"/>
      <c r="D4" s="585"/>
      <c r="E4" s="585"/>
      <c r="F4" s="585"/>
      <c r="G4" s="585"/>
    </row>
    <row r="5" spans="1:7" s="111" customFormat="1" ht="15" customHeight="1" thickBot="1">
      <c r="A5" s="112" t="s">
        <v>27</v>
      </c>
      <c r="B5" s="112"/>
      <c r="C5" s="112"/>
      <c r="D5" s="112"/>
      <c r="E5" s="112"/>
      <c r="F5" s="112"/>
      <c r="G5" s="113" t="s">
        <v>28</v>
      </c>
    </row>
    <row r="6" spans="1:7" s="111" customFormat="1" ht="13.5" customHeight="1">
      <c r="A6" s="203"/>
      <c r="B6" s="904" t="s">
        <v>188</v>
      </c>
      <c r="C6" s="915" t="s">
        <v>484</v>
      </c>
      <c r="D6" s="907" t="s">
        <v>415</v>
      </c>
      <c r="E6" s="910" t="s">
        <v>16</v>
      </c>
      <c r="F6" s="916"/>
      <c r="G6" s="917" t="s">
        <v>26</v>
      </c>
    </row>
    <row r="7" spans="1:7" s="111" customFormat="1" ht="13.5" customHeight="1">
      <c r="A7" s="204" t="s">
        <v>17</v>
      </c>
      <c r="B7" s="913"/>
      <c r="C7" s="600"/>
      <c r="D7" s="587"/>
      <c r="E7" s="920" t="s">
        <v>416</v>
      </c>
      <c r="F7" s="921"/>
      <c r="G7" s="918"/>
    </row>
    <row r="8" spans="1:7" s="111" customFormat="1" ht="13.5" customHeight="1">
      <c r="A8" s="204" t="s">
        <v>18</v>
      </c>
      <c r="B8" s="913"/>
      <c r="C8" s="600"/>
      <c r="D8" s="587"/>
      <c r="E8" s="205" t="s">
        <v>485</v>
      </c>
      <c r="F8" s="206" t="s">
        <v>14</v>
      </c>
      <c r="G8" s="918"/>
    </row>
    <row r="9" spans="1:7" s="111" customFormat="1" ht="13.5" customHeight="1">
      <c r="A9" s="207"/>
      <c r="B9" s="914"/>
      <c r="C9" s="601"/>
      <c r="D9" s="588"/>
      <c r="E9" s="159" t="s">
        <v>189</v>
      </c>
      <c r="F9" s="208" t="s">
        <v>15</v>
      </c>
      <c r="G9" s="919"/>
    </row>
    <row r="10" spans="1:7" s="2" customFormat="1" ht="22.5" customHeight="1">
      <c r="A10" s="423">
        <v>2020</v>
      </c>
      <c r="B10" s="31">
        <v>80</v>
      </c>
      <c r="C10" s="32">
        <v>157498</v>
      </c>
      <c r="D10" s="32">
        <v>5945</v>
      </c>
      <c r="E10" s="32">
        <v>50933</v>
      </c>
      <c r="F10" s="33">
        <v>40840</v>
      </c>
      <c r="G10" s="423">
        <v>2020</v>
      </c>
    </row>
    <row r="11" spans="1:7" s="2" customFormat="1" ht="22.5" customHeight="1">
      <c r="A11" s="423">
        <v>2021</v>
      </c>
      <c r="B11" s="31">
        <v>87</v>
      </c>
      <c r="C11" s="32">
        <v>149905</v>
      </c>
      <c r="D11" s="32">
        <v>8021</v>
      </c>
      <c r="E11" s="32">
        <v>47044</v>
      </c>
      <c r="F11" s="33">
        <v>46880</v>
      </c>
      <c r="G11" s="423">
        <v>2021</v>
      </c>
    </row>
    <row r="12" spans="1:7" s="2" customFormat="1" ht="22.5" customHeight="1">
      <c r="A12" s="423">
        <v>2022</v>
      </c>
      <c r="B12" s="31">
        <v>67</v>
      </c>
      <c r="C12" s="32">
        <v>29800</v>
      </c>
      <c r="D12" s="32">
        <v>8108</v>
      </c>
      <c r="E12" s="32">
        <v>58701</v>
      </c>
      <c r="F12" s="33">
        <v>37568</v>
      </c>
      <c r="G12" s="423">
        <v>2022</v>
      </c>
    </row>
    <row r="13" spans="1:7" s="2" customFormat="1" ht="22.5" customHeight="1">
      <c r="A13" s="423">
        <v>2023</v>
      </c>
      <c r="B13" s="31">
        <v>52</v>
      </c>
      <c r="C13" s="32">
        <v>62333</v>
      </c>
      <c r="D13" s="32">
        <v>19212</v>
      </c>
      <c r="E13" s="32">
        <v>23318</v>
      </c>
      <c r="F13" s="33">
        <v>21175</v>
      </c>
      <c r="G13" s="423">
        <v>2023</v>
      </c>
    </row>
    <row r="14" spans="1:7" s="2" customFormat="1" ht="22.5" customHeight="1">
      <c r="A14" s="429">
        <v>2024</v>
      </c>
      <c r="B14" s="59">
        <f>SUM(B16:B23)</f>
        <v>57</v>
      </c>
      <c r="C14" s="34">
        <f>SUM(C16:C23)</f>
        <v>127851</v>
      </c>
      <c r="D14" s="34">
        <f>SUM(D16:D23)</f>
        <v>12729</v>
      </c>
      <c r="E14" s="34">
        <f>SUM(E16:E23)</f>
        <v>46170</v>
      </c>
      <c r="F14" s="60">
        <f>SUM(F16:F23)</f>
        <v>23839</v>
      </c>
      <c r="G14" s="429">
        <v>2024</v>
      </c>
    </row>
    <row r="15" spans="1:7" s="1" customFormat="1" ht="22.5" customHeight="1">
      <c r="A15" s="423"/>
      <c r="B15" s="31"/>
      <c r="C15" s="32"/>
      <c r="D15" s="32"/>
      <c r="F15" s="33"/>
    </row>
    <row r="16" spans="1:7" s="1" customFormat="1" ht="22.5" customHeight="1">
      <c r="A16" s="423" t="s">
        <v>246</v>
      </c>
      <c r="B16" s="337">
        <v>8</v>
      </c>
      <c r="C16" s="197">
        <v>6325</v>
      </c>
      <c r="D16" s="198">
        <v>0</v>
      </c>
      <c r="E16" s="197">
        <v>6621</v>
      </c>
      <c r="F16" s="199">
        <v>3863</v>
      </c>
      <c r="G16" s="1" t="s">
        <v>247</v>
      </c>
    </row>
    <row r="17" spans="1:7" s="1" customFormat="1" ht="22.5" customHeight="1">
      <c r="A17" s="423" t="s">
        <v>1</v>
      </c>
      <c r="B17" s="337">
        <v>25</v>
      </c>
      <c r="C17" s="197">
        <v>14009</v>
      </c>
      <c r="D17" s="198">
        <v>0</v>
      </c>
      <c r="E17" s="197">
        <v>6599</v>
      </c>
      <c r="F17" s="199">
        <v>1233</v>
      </c>
      <c r="G17" s="1" t="s">
        <v>19</v>
      </c>
    </row>
    <row r="18" spans="1:7" s="1" customFormat="1" ht="22.5" customHeight="1">
      <c r="A18" s="423" t="s">
        <v>2</v>
      </c>
      <c r="B18" s="337">
        <v>9</v>
      </c>
      <c r="C18" s="197">
        <v>31010</v>
      </c>
      <c r="D18" s="198">
        <v>0</v>
      </c>
      <c r="E18" s="197">
        <v>6924</v>
      </c>
      <c r="F18" s="199">
        <v>6856</v>
      </c>
      <c r="G18" s="1" t="s">
        <v>20</v>
      </c>
    </row>
    <row r="19" spans="1:7" s="1" customFormat="1" ht="22.5" customHeight="1">
      <c r="A19" s="423" t="s">
        <v>3</v>
      </c>
      <c r="B19" s="337"/>
      <c r="C19" s="197"/>
      <c r="D19" s="198">
        <v>0</v>
      </c>
      <c r="E19" s="197">
        <v>0</v>
      </c>
      <c r="F19" s="199">
        <v>0</v>
      </c>
      <c r="G19" s="1" t="s">
        <v>21</v>
      </c>
    </row>
    <row r="20" spans="1:7" s="1" customFormat="1" ht="22.5" customHeight="1">
      <c r="A20" s="423" t="s">
        <v>4</v>
      </c>
      <c r="B20" s="337"/>
      <c r="C20" s="197"/>
      <c r="D20" s="198">
        <v>0</v>
      </c>
      <c r="E20" s="198">
        <v>0</v>
      </c>
      <c r="F20" s="199">
        <v>0</v>
      </c>
      <c r="G20" s="1" t="s">
        <v>22</v>
      </c>
    </row>
    <row r="21" spans="1:7" s="1" customFormat="1" ht="22.5" customHeight="1">
      <c r="A21" s="423" t="s">
        <v>5</v>
      </c>
      <c r="B21" s="337">
        <v>2</v>
      </c>
      <c r="C21" s="197">
        <v>120</v>
      </c>
      <c r="D21" s="198">
        <v>0</v>
      </c>
      <c r="E21" s="198">
        <v>7</v>
      </c>
      <c r="F21" s="199">
        <v>7</v>
      </c>
      <c r="G21" s="1" t="s">
        <v>23</v>
      </c>
    </row>
    <row r="22" spans="1:7" s="1" customFormat="1" ht="22.5" customHeight="1">
      <c r="A22" s="423" t="s">
        <v>6</v>
      </c>
      <c r="B22" s="337">
        <v>4</v>
      </c>
      <c r="C22" s="197">
        <v>69653</v>
      </c>
      <c r="D22" s="198">
        <v>12729</v>
      </c>
      <c r="E22" s="197">
        <v>23098</v>
      </c>
      <c r="F22" s="199">
        <v>8959</v>
      </c>
      <c r="G22" s="1" t="s">
        <v>24</v>
      </c>
    </row>
    <row r="23" spans="1:7" s="1" customFormat="1" ht="22.5" customHeight="1" thickBot="1">
      <c r="A23" s="439" t="s">
        <v>7</v>
      </c>
      <c r="B23" s="185">
        <v>9</v>
      </c>
      <c r="C23" s="200">
        <v>6734</v>
      </c>
      <c r="D23" s="201"/>
      <c r="E23" s="201">
        <v>2921</v>
      </c>
      <c r="F23" s="202">
        <v>2921</v>
      </c>
      <c r="G23" s="1" t="s">
        <v>25</v>
      </c>
    </row>
    <row r="24" spans="1:7" s="111" customFormat="1" ht="15" customHeight="1">
      <c r="A24" s="132" t="s">
        <v>244</v>
      </c>
      <c r="B24" s="132"/>
      <c r="C24" s="132"/>
      <c r="D24" s="132"/>
      <c r="E24" s="132"/>
      <c r="G24" s="132"/>
    </row>
    <row r="25" spans="1:7" s="111" customFormat="1" ht="15" customHeight="1">
      <c r="A25" s="111" t="s">
        <v>131</v>
      </c>
    </row>
  </sheetData>
  <mergeCells count="8">
    <mergeCell ref="A3:G3"/>
    <mergeCell ref="A4:G4"/>
    <mergeCell ref="B6:B9"/>
    <mergeCell ref="C6:C9"/>
    <mergeCell ref="D6:D9"/>
    <mergeCell ref="E6:F6"/>
    <mergeCell ref="G6:G9"/>
    <mergeCell ref="E7:F7"/>
  </mergeCells>
  <phoneticPr fontId="2" type="noConversion"/>
  <pageMargins left="0.74803149606299213" right="0.84" top="0.98425196850393704" bottom="0.98425196850393704" header="0.51181102362204722" footer="0.51181102362204722"/>
  <pageSetup paperSize="9" scale="88" orientation="portrait" horizontalDpi="300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X63"/>
  <sheetViews>
    <sheetView showGridLines="0" view="pageBreakPreview" zoomScaleNormal="100" zoomScaleSheetLayoutView="100" workbookViewId="0">
      <selection activeCell="M24" sqref="M24"/>
    </sheetView>
  </sheetViews>
  <sheetFormatPr defaultRowHeight="14.25"/>
  <cols>
    <col min="1" max="1" width="5.88671875" style="284" customWidth="1"/>
    <col min="2" max="2" width="9.109375" style="284" customWidth="1"/>
    <col min="3" max="3" width="10.77734375" style="285" customWidth="1"/>
    <col min="4" max="4" width="10.33203125" style="286" customWidth="1"/>
    <col min="5" max="5" width="10" style="287" customWidth="1"/>
    <col min="6" max="6" width="10.33203125" style="286" customWidth="1"/>
    <col min="7" max="7" width="10.77734375" style="286" customWidth="1"/>
    <col min="8" max="8" width="8.5546875" style="286" customWidth="1"/>
    <col min="9" max="9" width="12.33203125" style="286" customWidth="1"/>
    <col min="10" max="10" width="11.5546875" style="286" customWidth="1"/>
    <col min="11" max="11" width="10" style="287" customWidth="1"/>
    <col min="12" max="12" width="9.44140625" style="286" customWidth="1"/>
    <col min="13" max="13" width="10.6640625" style="286" customWidth="1"/>
    <col min="14" max="14" width="12.5546875" style="285" customWidth="1"/>
    <col min="15" max="15" width="12.5546875" style="286" customWidth="1"/>
    <col min="16" max="16" width="12.5546875" style="287" customWidth="1"/>
    <col min="17" max="18" width="12.5546875" style="286" customWidth="1"/>
    <col min="19" max="19" width="12.109375" style="286" customWidth="1"/>
    <col min="20" max="20" width="11.44140625" style="286" customWidth="1"/>
    <col min="21" max="21" width="11.44140625" style="287" customWidth="1"/>
    <col min="22" max="22" width="11.44140625" style="286" customWidth="1"/>
    <col min="23" max="23" width="11.44140625" style="288" customWidth="1"/>
    <col min="24" max="16384" width="8.88671875" style="286"/>
  </cols>
  <sheetData>
    <row r="1" spans="1:24" s="288" customFormat="1" ht="15" customHeight="1">
      <c r="A1" s="289" t="s">
        <v>149</v>
      </c>
      <c r="B1" s="261"/>
      <c r="C1" s="284"/>
      <c r="H1" s="289"/>
      <c r="M1" s="263"/>
      <c r="N1" s="289"/>
      <c r="W1" s="263" t="s">
        <v>147</v>
      </c>
    </row>
    <row r="2" spans="1:24" s="288" customFormat="1" ht="15" customHeight="1">
      <c r="A2" s="289"/>
      <c r="B2" s="261"/>
      <c r="C2" s="284"/>
      <c r="H2" s="289"/>
      <c r="M2" s="263"/>
      <c r="N2" s="289"/>
      <c r="W2" s="263"/>
    </row>
    <row r="3" spans="1:24" s="283" customFormat="1" ht="24.95" customHeight="1">
      <c r="A3" s="927" t="s">
        <v>401</v>
      </c>
      <c r="B3" s="927"/>
      <c r="C3" s="927"/>
      <c r="D3" s="927"/>
      <c r="E3" s="927"/>
      <c r="F3" s="927"/>
      <c r="G3" s="927"/>
      <c r="H3" s="927"/>
      <c r="I3" s="927"/>
      <c r="J3" s="927"/>
      <c r="K3" s="927"/>
      <c r="L3" s="927"/>
      <c r="M3" s="927"/>
      <c r="N3" s="927"/>
      <c r="O3" s="927"/>
      <c r="P3" s="927"/>
      <c r="Q3" s="927"/>
      <c r="R3" s="927"/>
      <c r="S3" s="927"/>
      <c r="T3" s="927"/>
      <c r="U3" s="927"/>
      <c r="V3" s="927"/>
      <c r="W3" s="927"/>
      <c r="X3" s="282"/>
    </row>
    <row r="4" spans="1:24" s="283" customFormat="1" ht="24.95" customHeight="1">
      <c r="A4" s="927" t="s">
        <v>138</v>
      </c>
      <c r="B4" s="927"/>
      <c r="C4" s="927"/>
      <c r="D4" s="927"/>
      <c r="E4" s="927"/>
      <c r="F4" s="927"/>
      <c r="G4" s="927"/>
      <c r="H4" s="927"/>
      <c r="I4" s="927"/>
      <c r="J4" s="927"/>
      <c r="K4" s="927"/>
      <c r="L4" s="927"/>
      <c r="M4" s="927"/>
      <c r="N4" s="927"/>
      <c r="O4" s="927"/>
      <c r="P4" s="927"/>
      <c r="Q4" s="927"/>
      <c r="R4" s="927"/>
      <c r="S4" s="927"/>
      <c r="T4" s="927"/>
      <c r="U4" s="927"/>
      <c r="V4" s="927"/>
      <c r="W4" s="927"/>
      <c r="X4" s="282"/>
    </row>
    <row r="5" spans="1:24" s="271" customFormat="1" ht="15" customHeight="1" thickBot="1">
      <c r="A5" s="271" t="s">
        <v>139</v>
      </c>
      <c r="H5" s="263"/>
      <c r="M5" s="263"/>
      <c r="W5" s="263" t="s">
        <v>140</v>
      </c>
    </row>
    <row r="6" spans="1:24" s="154" customFormat="1" ht="19.5" customHeight="1">
      <c r="A6" s="948" t="s">
        <v>390</v>
      </c>
      <c r="B6" s="799"/>
      <c r="C6" s="943" t="s">
        <v>391</v>
      </c>
      <c r="D6" s="943"/>
      <c r="E6" s="943"/>
      <c r="F6" s="943"/>
      <c r="G6" s="944"/>
      <c r="H6" s="941" t="s">
        <v>392</v>
      </c>
      <c r="I6" s="942" t="s">
        <v>393</v>
      </c>
      <c r="J6" s="943"/>
      <c r="K6" s="943"/>
      <c r="L6" s="943"/>
      <c r="M6" s="944"/>
      <c r="N6" s="942" t="s">
        <v>394</v>
      </c>
      <c r="O6" s="943"/>
      <c r="P6" s="943"/>
      <c r="Q6" s="943"/>
      <c r="R6" s="944"/>
      <c r="S6" s="930" t="s">
        <v>486</v>
      </c>
      <c r="T6" s="930"/>
      <c r="U6" s="930"/>
      <c r="V6" s="930"/>
      <c r="W6" s="930"/>
    </row>
    <row r="7" spans="1:24" s="154" customFormat="1" ht="8.25" customHeight="1">
      <c r="A7" s="949"/>
      <c r="B7" s="800"/>
      <c r="C7" s="924" t="s">
        <v>395</v>
      </c>
      <c r="D7" s="105"/>
      <c r="E7" s="105"/>
      <c r="F7" s="106"/>
      <c r="G7" s="922" t="s">
        <v>396</v>
      </c>
      <c r="H7" s="925"/>
      <c r="I7" s="924" t="s">
        <v>395</v>
      </c>
      <c r="J7" s="105"/>
      <c r="K7" s="105"/>
      <c r="L7" s="106"/>
      <c r="M7" s="922" t="s">
        <v>396</v>
      </c>
      <c r="N7" s="924" t="s">
        <v>395</v>
      </c>
      <c r="O7" s="105"/>
      <c r="P7" s="105"/>
      <c r="Q7" s="106"/>
      <c r="R7" s="922" t="s">
        <v>396</v>
      </c>
      <c r="S7" s="937" t="s">
        <v>395</v>
      </c>
      <c r="T7" s="937"/>
      <c r="U7" s="937"/>
      <c r="V7" s="938"/>
      <c r="W7" s="924" t="s">
        <v>396</v>
      </c>
    </row>
    <row r="8" spans="1:24" s="154" customFormat="1" ht="8.25" customHeight="1">
      <c r="A8" s="949"/>
      <c r="B8" s="800"/>
      <c r="C8" s="925"/>
      <c r="D8" s="107"/>
      <c r="E8" s="107"/>
      <c r="F8" s="108"/>
      <c r="G8" s="951"/>
      <c r="H8" s="925"/>
      <c r="I8" s="925"/>
      <c r="J8" s="107"/>
      <c r="K8" s="107"/>
      <c r="L8" s="108"/>
      <c r="M8" s="951"/>
      <c r="N8" s="925"/>
      <c r="O8" s="107"/>
      <c r="P8" s="107"/>
      <c r="Q8" s="108"/>
      <c r="R8" s="951"/>
      <c r="S8" s="945"/>
      <c r="T8" s="939"/>
      <c r="U8" s="939"/>
      <c r="V8" s="940"/>
      <c r="W8" s="925"/>
    </row>
    <row r="9" spans="1:24" s="154" customFormat="1" ht="18.75" customHeight="1">
      <c r="A9" s="949"/>
      <c r="B9" s="800"/>
      <c r="C9" s="925"/>
      <c r="D9" s="922" t="s">
        <v>397</v>
      </c>
      <c r="E9" s="931" t="s">
        <v>398</v>
      </c>
      <c r="F9" s="922" t="s">
        <v>142</v>
      </c>
      <c r="G9" s="951"/>
      <c r="H9" s="925"/>
      <c r="I9" s="925"/>
      <c r="J9" s="922" t="s">
        <v>397</v>
      </c>
      <c r="K9" s="931" t="s">
        <v>398</v>
      </c>
      <c r="L9" s="922" t="s">
        <v>142</v>
      </c>
      <c r="M9" s="951"/>
      <c r="N9" s="925"/>
      <c r="O9" s="922" t="s">
        <v>397</v>
      </c>
      <c r="P9" s="931" t="s">
        <v>398</v>
      </c>
      <c r="Q9" s="922" t="s">
        <v>142</v>
      </c>
      <c r="R9" s="951"/>
      <c r="S9" s="946"/>
      <c r="T9" s="922" t="s">
        <v>397</v>
      </c>
      <c r="U9" s="922" t="s">
        <v>398</v>
      </c>
      <c r="V9" s="922" t="s">
        <v>142</v>
      </c>
      <c r="W9" s="925"/>
    </row>
    <row r="10" spans="1:24" s="154" customFormat="1" ht="18.75" customHeight="1">
      <c r="A10" s="950"/>
      <c r="B10" s="801"/>
      <c r="C10" s="926"/>
      <c r="D10" s="923"/>
      <c r="E10" s="932"/>
      <c r="F10" s="923"/>
      <c r="G10" s="923"/>
      <c r="H10" s="926"/>
      <c r="I10" s="926"/>
      <c r="J10" s="923"/>
      <c r="K10" s="932"/>
      <c r="L10" s="923"/>
      <c r="M10" s="923"/>
      <c r="N10" s="926"/>
      <c r="O10" s="923"/>
      <c r="P10" s="932"/>
      <c r="Q10" s="923"/>
      <c r="R10" s="923"/>
      <c r="S10" s="947"/>
      <c r="T10" s="923"/>
      <c r="U10" s="923"/>
      <c r="V10" s="923"/>
      <c r="W10" s="926"/>
    </row>
    <row r="11" spans="1:24" s="102" customFormat="1" ht="30" customHeight="1">
      <c r="A11" s="935">
        <v>2020</v>
      </c>
      <c r="B11" s="936"/>
      <c r="C11" s="319">
        <v>260401</v>
      </c>
      <c r="D11" s="319">
        <v>248414</v>
      </c>
      <c r="E11" s="320">
        <v>95.4</v>
      </c>
      <c r="F11" s="319">
        <v>6957</v>
      </c>
      <c r="G11" s="339">
        <v>5030</v>
      </c>
      <c r="H11" s="492">
        <v>32610</v>
      </c>
      <c r="I11" s="100">
        <v>38096</v>
      </c>
      <c r="J11" s="319">
        <v>38096</v>
      </c>
      <c r="K11" s="320">
        <v>99.1</v>
      </c>
      <c r="L11" s="319">
        <v>0</v>
      </c>
      <c r="M11" s="339">
        <v>340</v>
      </c>
      <c r="N11" s="319">
        <v>53855</v>
      </c>
      <c r="O11" s="319">
        <v>46898</v>
      </c>
      <c r="P11" s="320">
        <v>87.1</v>
      </c>
      <c r="Q11" s="319">
        <v>6957</v>
      </c>
      <c r="R11" s="339">
        <v>0</v>
      </c>
      <c r="S11" s="8">
        <v>135500</v>
      </c>
      <c r="T11" s="8">
        <v>130810</v>
      </c>
      <c r="U11" s="493">
        <v>96.5</v>
      </c>
      <c r="V11" s="8">
        <v>0</v>
      </c>
      <c r="W11" s="8">
        <v>4690</v>
      </c>
    </row>
    <row r="12" spans="1:24" s="102" customFormat="1" ht="30" customHeight="1">
      <c r="A12" s="933">
        <v>2021</v>
      </c>
      <c r="B12" s="934"/>
      <c r="C12" s="100">
        <f>SUM(H12,I12,N12,S12)</f>
        <v>264692</v>
      </c>
      <c r="D12" s="100">
        <f>SUM(H12,J12,O12,T12)</f>
        <v>258138</v>
      </c>
      <c r="E12" s="494">
        <f>AVERAGE(K12,P12,U12)</f>
        <v>98.533333333333346</v>
      </c>
      <c r="F12" s="100">
        <f t="shared" ref="F12:G14" si="0">SUM(L12,Q12,V12)</f>
        <v>0</v>
      </c>
      <c r="G12" s="338">
        <f t="shared" si="0"/>
        <v>6894</v>
      </c>
      <c r="H12" s="100">
        <v>32610</v>
      </c>
      <c r="I12" s="100">
        <v>38096</v>
      </c>
      <c r="J12" s="100">
        <v>38096</v>
      </c>
      <c r="K12" s="101">
        <v>99.1</v>
      </c>
      <c r="L12" s="100">
        <v>0</v>
      </c>
      <c r="M12" s="338">
        <v>340</v>
      </c>
      <c r="N12" s="100">
        <v>58486</v>
      </c>
      <c r="O12" s="100">
        <v>56622</v>
      </c>
      <c r="P12" s="101">
        <v>100</v>
      </c>
      <c r="Q12" s="100">
        <v>0</v>
      </c>
      <c r="R12" s="338">
        <v>1864</v>
      </c>
      <c r="S12" s="100">
        <v>135500</v>
      </c>
      <c r="T12" s="100">
        <v>130810</v>
      </c>
      <c r="U12" s="495">
        <v>96.5</v>
      </c>
      <c r="V12" s="100">
        <v>0</v>
      </c>
      <c r="W12" s="319">
        <v>4690</v>
      </c>
    </row>
    <row r="13" spans="1:24" s="102" customFormat="1" ht="30" customHeight="1">
      <c r="A13" s="933">
        <v>2022</v>
      </c>
      <c r="B13" s="934"/>
      <c r="C13" s="100">
        <f>SUM(H13,I13,N13,S13)</f>
        <v>265032</v>
      </c>
      <c r="D13" s="100">
        <f>SUM(H13,J13,O13,T13)</f>
        <v>258478</v>
      </c>
      <c r="E13" s="100">
        <f>SUM(K13,P13,U13)/3</f>
        <v>98.833333333333329</v>
      </c>
      <c r="F13" s="100">
        <f t="shared" si="0"/>
        <v>0</v>
      </c>
      <c r="G13" s="338">
        <f t="shared" si="0"/>
        <v>6554</v>
      </c>
      <c r="H13" s="100">
        <v>32610</v>
      </c>
      <c r="I13" s="100">
        <v>38436</v>
      </c>
      <c r="J13" s="100">
        <v>38436</v>
      </c>
      <c r="K13" s="101">
        <v>100</v>
      </c>
      <c r="L13" s="100" t="s">
        <v>273</v>
      </c>
      <c r="M13" s="338" t="s">
        <v>273</v>
      </c>
      <c r="N13" s="100">
        <v>58486</v>
      </c>
      <c r="O13" s="100">
        <v>56622</v>
      </c>
      <c r="P13" s="101">
        <v>100</v>
      </c>
      <c r="Q13" s="100" t="s">
        <v>273</v>
      </c>
      <c r="R13" s="338">
        <v>1864</v>
      </c>
      <c r="S13" s="100">
        <v>135500</v>
      </c>
      <c r="T13" s="100">
        <v>130810</v>
      </c>
      <c r="U13" s="101">
        <v>96.5</v>
      </c>
      <c r="V13" s="100" t="s">
        <v>273</v>
      </c>
      <c r="W13" s="496">
        <v>4690</v>
      </c>
    </row>
    <row r="14" spans="1:24" s="102" customFormat="1" ht="30" customHeight="1">
      <c r="A14" s="933">
        <v>2023</v>
      </c>
      <c r="B14" s="934"/>
      <c r="C14" s="100">
        <f>SUM(H14,I14,N14,S14)</f>
        <v>265032</v>
      </c>
      <c r="D14" s="100">
        <f>SUM(H14,J14,O14,T14)</f>
        <v>258478</v>
      </c>
      <c r="E14" s="100">
        <f>SUM(K14,P14,U14)/3</f>
        <v>98.833333333333329</v>
      </c>
      <c r="F14" s="100">
        <f t="shared" si="0"/>
        <v>0</v>
      </c>
      <c r="G14" s="338">
        <f t="shared" si="0"/>
        <v>6894</v>
      </c>
      <c r="H14" s="100">
        <v>32610</v>
      </c>
      <c r="I14" s="100">
        <v>38436</v>
      </c>
      <c r="J14" s="100">
        <v>38436</v>
      </c>
      <c r="K14" s="100">
        <v>100</v>
      </c>
      <c r="L14" s="100" t="s">
        <v>273</v>
      </c>
      <c r="M14" s="338">
        <v>340</v>
      </c>
      <c r="N14" s="100">
        <v>58486</v>
      </c>
      <c r="O14" s="100">
        <v>56622</v>
      </c>
      <c r="P14" s="100">
        <v>100</v>
      </c>
      <c r="Q14" s="100" t="s">
        <v>273</v>
      </c>
      <c r="R14" s="513">
        <v>1864</v>
      </c>
      <c r="S14" s="100">
        <v>135500</v>
      </c>
      <c r="T14" s="100">
        <v>130810</v>
      </c>
      <c r="U14" s="100">
        <v>96.5</v>
      </c>
      <c r="V14" s="100" t="s">
        <v>273</v>
      </c>
      <c r="W14" s="496">
        <v>4690</v>
      </c>
    </row>
    <row r="15" spans="1:24" s="451" customFormat="1" ht="30" customHeight="1" thickBot="1">
      <c r="A15" s="928">
        <v>2024</v>
      </c>
      <c r="B15" s="929"/>
      <c r="C15" s="104">
        <v>265032</v>
      </c>
      <c r="D15" s="104">
        <v>258478</v>
      </c>
      <c r="E15" s="104">
        <v>98.833333333333329</v>
      </c>
      <c r="F15" s="104">
        <v>0</v>
      </c>
      <c r="G15" s="497">
        <v>6894</v>
      </c>
      <c r="H15" s="209">
        <v>32610</v>
      </c>
      <c r="I15" s="209">
        <v>38436</v>
      </c>
      <c r="J15" s="209">
        <v>38436</v>
      </c>
      <c r="K15" s="209">
        <v>100</v>
      </c>
      <c r="L15" s="209" t="s">
        <v>452</v>
      </c>
      <c r="M15" s="340">
        <v>340</v>
      </c>
      <c r="N15" s="209">
        <v>58486</v>
      </c>
      <c r="O15" s="209">
        <v>56622</v>
      </c>
      <c r="P15" s="209">
        <v>100</v>
      </c>
      <c r="Q15" s="209" t="s">
        <v>452</v>
      </c>
      <c r="R15" s="514">
        <v>1864</v>
      </c>
      <c r="S15" s="209">
        <v>135500</v>
      </c>
      <c r="T15" s="209">
        <v>130810</v>
      </c>
      <c r="U15" s="209">
        <v>96.5</v>
      </c>
      <c r="V15" s="209" t="s">
        <v>452</v>
      </c>
      <c r="W15" s="341">
        <v>4690</v>
      </c>
    </row>
    <row r="16" spans="1:24" s="289" customFormat="1" ht="15" customHeight="1">
      <c r="A16" s="289" t="s">
        <v>228</v>
      </c>
      <c r="G16" s="263"/>
      <c r="M16" s="263"/>
      <c r="W16" s="263" t="s">
        <v>399</v>
      </c>
    </row>
    <row r="17" spans="1:23" s="289" customFormat="1" ht="15" customHeight="1">
      <c r="A17" s="261" t="s">
        <v>400</v>
      </c>
      <c r="B17" s="261"/>
      <c r="C17" s="261"/>
      <c r="D17" s="261"/>
      <c r="H17" s="261"/>
      <c r="I17" s="261"/>
      <c r="J17" s="261"/>
      <c r="N17" s="261"/>
      <c r="S17" s="261"/>
      <c r="T17" s="261"/>
    </row>
    <row r="18" spans="1:23" s="154" customFormat="1" ht="15" customHeight="1">
      <c r="A18" s="261" t="s">
        <v>402</v>
      </c>
      <c r="B18" s="155"/>
      <c r="C18" s="155"/>
      <c r="H18" s="155"/>
      <c r="I18" s="155"/>
      <c r="N18" s="261"/>
      <c r="S18" s="155"/>
    </row>
    <row r="19" spans="1:23" s="99" customFormat="1" ht="11.25">
      <c r="A19" s="155"/>
      <c r="B19" s="155"/>
      <c r="C19" s="102"/>
      <c r="E19" s="103"/>
      <c r="K19" s="103"/>
      <c r="N19" s="102"/>
      <c r="P19" s="103"/>
      <c r="U19" s="103"/>
      <c r="W19" s="154"/>
    </row>
    <row r="20" spans="1:23" s="99" customFormat="1" ht="11.25">
      <c r="A20" s="155"/>
      <c r="B20" s="155"/>
      <c r="C20" s="102"/>
      <c r="E20" s="103"/>
      <c r="K20" s="103"/>
      <c r="N20" s="102"/>
      <c r="P20" s="103"/>
      <c r="U20" s="103"/>
      <c r="W20" s="154"/>
    </row>
    <row r="21" spans="1:23" s="99" customFormat="1" ht="11.25">
      <c r="A21" s="155"/>
      <c r="B21" s="155"/>
      <c r="C21" s="102"/>
      <c r="E21" s="103"/>
      <c r="K21" s="103"/>
      <c r="N21" s="102"/>
      <c r="P21" s="103"/>
      <c r="U21" s="103"/>
      <c r="W21" s="154"/>
    </row>
    <row r="22" spans="1:23" s="99" customFormat="1" ht="11.25">
      <c r="A22" s="155"/>
      <c r="B22" s="155"/>
      <c r="C22" s="102"/>
      <c r="E22" s="103"/>
      <c r="K22" s="103"/>
      <c r="N22" s="102"/>
      <c r="P22" s="103"/>
      <c r="U22" s="103"/>
      <c r="W22" s="154"/>
    </row>
    <row r="23" spans="1:23" s="99" customFormat="1" ht="11.25">
      <c r="A23" s="155"/>
      <c r="B23" s="155"/>
      <c r="C23" s="102"/>
      <c r="E23" s="103"/>
      <c r="K23" s="103"/>
      <c r="N23" s="102"/>
      <c r="P23" s="103"/>
      <c r="U23" s="103"/>
      <c r="W23" s="154"/>
    </row>
    <row r="24" spans="1:23" s="99" customFormat="1" ht="11.25">
      <c r="A24" s="155"/>
      <c r="B24" s="155"/>
      <c r="C24" s="102"/>
      <c r="E24" s="103"/>
      <c r="K24" s="103"/>
      <c r="N24" s="102"/>
      <c r="P24" s="103"/>
      <c r="U24" s="103"/>
      <c r="W24" s="154"/>
    </row>
    <row r="25" spans="1:23" s="99" customFormat="1" ht="11.25">
      <c r="A25" s="155"/>
      <c r="B25" s="155"/>
      <c r="C25" s="102"/>
      <c r="E25" s="103"/>
      <c r="K25" s="103"/>
      <c r="N25" s="102"/>
      <c r="P25" s="103"/>
      <c r="U25" s="103"/>
      <c r="W25" s="154"/>
    </row>
    <row r="26" spans="1:23" s="99" customFormat="1" ht="11.25">
      <c r="A26" s="155"/>
      <c r="B26" s="155"/>
      <c r="C26" s="102"/>
      <c r="E26" s="103"/>
      <c r="K26" s="103"/>
      <c r="N26" s="102"/>
      <c r="P26" s="103"/>
      <c r="U26" s="103"/>
      <c r="W26" s="154"/>
    </row>
    <row r="27" spans="1:23" s="99" customFormat="1" ht="11.25">
      <c r="A27" s="155"/>
      <c r="B27" s="155"/>
      <c r="C27" s="102"/>
      <c r="E27" s="103"/>
      <c r="K27" s="103"/>
      <c r="N27" s="102"/>
      <c r="P27" s="103"/>
      <c r="U27" s="103"/>
      <c r="W27" s="154"/>
    </row>
    <row r="28" spans="1:23" s="99" customFormat="1" ht="11.25">
      <c r="A28" s="155"/>
      <c r="B28" s="155"/>
      <c r="C28" s="102"/>
      <c r="E28" s="103"/>
      <c r="K28" s="103"/>
      <c r="N28" s="102"/>
      <c r="P28" s="103"/>
      <c r="U28" s="103"/>
      <c r="W28" s="154"/>
    </row>
    <row r="29" spans="1:23" s="99" customFormat="1" ht="11.25">
      <c r="A29" s="155"/>
      <c r="B29" s="155"/>
      <c r="C29" s="102"/>
      <c r="E29" s="103"/>
      <c r="K29" s="103"/>
      <c r="N29" s="102"/>
      <c r="P29" s="103"/>
      <c r="U29" s="103"/>
      <c r="W29" s="154"/>
    </row>
    <row r="30" spans="1:23" s="99" customFormat="1" ht="11.25">
      <c r="A30" s="155"/>
      <c r="B30" s="155"/>
      <c r="C30" s="102"/>
      <c r="E30" s="103"/>
      <c r="K30" s="103"/>
      <c r="N30" s="102"/>
      <c r="P30" s="103"/>
      <c r="U30" s="103"/>
      <c r="W30" s="154"/>
    </row>
    <row r="31" spans="1:23" s="99" customFormat="1" ht="11.25">
      <c r="A31" s="155"/>
      <c r="B31" s="155"/>
      <c r="C31" s="102"/>
      <c r="E31" s="103"/>
      <c r="K31" s="103"/>
      <c r="N31" s="102"/>
      <c r="P31" s="103"/>
      <c r="U31" s="103"/>
      <c r="W31" s="154"/>
    </row>
    <row r="32" spans="1:23" s="99" customFormat="1" ht="11.25">
      <c r="A32" s="155"/>
      <c r="B32" s="155"/>
      <c r="C32" s="102"/>
      <c r="E32" s="103"/>
      <c r="K32" s="103"/>
      <c r="N32" s="102"/>
      <c r="P32" s="103"/>
      <c r="U32" s="103"/>
      <c r="W32" s="154"/>
    </row>
    <row r="33" spans="1:23" s="99" customFormat="1" ht="11.25">
      <c r="A33" s="155"/>
      <c r="B33" s="155"/>
      <c r="C33" s="102"/>
      <c r="E33" s="103"/>
      <c r="K33" s="103"/>
      <c r="N33" s="102"/>
      <c r="P33" s="103"/>
      <c r="U33" s="103"/>
      <c r="W33" s="154"/>
    </row>
    <row r="34" spans="1:23" s="99" customFormat="1" ht="11.25">
      <c r="A34" s="155"/>
      <c r="B34" s="155"/>
      <c r="C34" s="102"/>
      <c r="E34" s="103"/>
      <c r="K34" s="103"/>
      <c r="N34" s="102"/>
      <c r="P34" s="103"/>
      <c r="U34" s="103"/>
      <c r="W34" s="154"/>
    </row>
    <row r="35" spans="1:23" s="99" customFormat="1" ht="11.25">
      <c r="A35" s="155"/>
      <c r="B35" s="155"/>
      <c r="C35" s="102"/>
      <c r="E35" s="103"/>
      <c r="K35" s="103"/>
      <c r="N35" s="102"/>
      <c r="P35" s="103"/>
      <c r="U35" s="103"/>
      <c r="W35" s="154"/>
    </row>
    <row r="36" spans="1:23" s="99" customFormat="1" ht="11.25">
      <c r="A36" s="155"/>
      <c r="B36" s="155"/>
      <c r="C36" s="102"/>
      <c r="E36" s="103"/>
      <c r="K36" s="103"/>
      <c r="N36" s="102"/>
      <c r="P36" s="103"/>
      <c r="U36" s="103"/>
      <c r="W36" s="154"/>
    </row>
    <row r="37" spans="1:23" s="99" customFormat="1" ht="11.25">
      <c r="A37" s="155"/>
      <c r="B37" s="155"/>
      <c r="C37" s="102"/>
      <c r="E37" s="103"/>
      <c r="K37" s="103"/>
      <c r="N37" s="102"/>
      <c r="P37" s="103"/>
      <c r="U37" s="103"/>
      <c r="W37" s="154"/>
    </row>
    <row r="38" spans="1:23" s="99" customFormat="1" ht="11.25">
      <c r="A38" s="155"/>
      <c r="B38" s="155"/>
      <c r="C38" s="102"/>
      <c r="E38" s="103"/>
      <c r="K38" s="103"/>
      <c r="N38" s="102"/>
      <c r="P38" s="103"/>
      <c r="U38" s="103"/>
      <c r="W38" s="154"/>
    </row>
    <row r="39" spans="1:23" s="99" customFormat="1" ht="11.25">
      <c r="A39" s="155"/>
      <c r="B39" s="155"/>
      <c r="C39" s="102"/>
      <c r="E39" s="103"/>
      <c r="K39" s="103"/>
      <c r="N39" s="102"/>
      <c r="P39" s="103"/>
      <c r="U39" s="103"/>
      <c r="W39" s="154"/>
    </row>
    <row r="40" spans="1:23" s="99" customFormat="1" ht="11.25">
      <c r="A40" s="155"/>
      <c r="B40" s="155"/>
      <c r="C40" s="102"/>
      <c r="E40" s="103"/>
      <c r="K40" s="103"/>
      <c r="N40" s="102"/>
      <c r="P40" s="103"/>
      <c r="U40" s="103"/>
      <c r="W40" s="154"/>
    </row>
    <row r="41" spans="1:23" s="99" customFormat="1" ht="11.25">
      <c r="A41" s="155"/>
      <c r="B41" s="155"/>
      <c r="C41" s="102"/>
      <c r="E41" s="103"/>
      <c r="K41" s="103"/>
      <c r="N41" s="102"/>
      <c r="P41" s="103"/>
      <c r="U41" s="103"/>
      <c r="W41" s="154"/>
    </row>
    <row r="42" spans="1:23" s="99" customFormat="1" ht="11.25">
      <c r="A42" s="155"/>
      <c r="B42" s="155"/>
      <c r="C42" s="102"/>
      <c r="E42" s="103"/>
      <c r="K42" s="103"/>
      <c r="N42" s="102"/>
      <c r="P42" s="103"/>
      <c r="U42" s="103"/>
      <c r="W42" s="154"/>
    </row>
    <row r="43" spans="1:23" s="99" customFormat="1" ht="11.25">
      <c r="A43" s="155"/>
      <c r="B43" s="155"/>
      <c r="C43" s="102"/>
      <c r="E43" s="103"/>
      <c r="K43" s="103"/>
      <c r="N43" s="102"/>
      <c r="P43" s="103"/>
      <c r="U43" s="103"/>
      <c r="W43" s="154"/>
    </row>
    <row r="44" spans="1:23" s="99" customFormat="1" ht="11.25">
      <c r="A44" s="155"/>
      <c r="B44" s="155"/>
      <c r="C44" s="102"/>
      <c r="E44" s="103"/>
      <c r="K44" s="103"/>
      <c r="N44" s="102"/>
      <c r="P44" s="103"/>
      <c r="U44" s="103"/>
      <c r="W44" s="154"/>
    </row>
    <row r="45" spans="1:23" s="99" customFormat="1" ht="11.25">
      <c r="A45" s="155"/>
      <c r="B45" s="155"/>
      <c r="C45" s="102"/>
      <c r="E45" s="103"/>
      <c r="K45" s="103"/>
      <c r="N45" s="102"/>
      <c r="P45" s="103"/>
      <c r="U45" s="103"/>
      <c r="W45" s="154"/>
    </row>
    <row r="46" spans="1:23" s="99" customFormat="1" ht="11.25">
      <c r="A46" s="155"/>
      <c r="B46" s="155"/>
      <c r="C46" s="102"/>
      <c r="E46" s="103"/>
      <c r="K46" s="103"/>
      <c r="N46" s="102"/>
      <c r="P46" s="103"/>
      <c r="U46" s="103"/>
      <c r="W46" s="154"/>
    </row>
    <row r="47" spans="1:23" s="99" customFormat="1" ht="11.25">
      <c r="A47" s="155"/>
      <c r="B47" s="155"/>
      <c r="C47" s="102"/>
      <c r="E47" s="103"/>
      <c r="K47" s="103"/>
      <c r="N47" s="102"/>
      <c r="P47" s="103"/>
      <c r="U47" s="103"/>
      <c r="W47" s="154"/>
    </row>
    <row r="48" spans="1:23" s="99" customFormat="1" ht="11.25">
      <c r="A48" s="155"/>
      <c r="B48" s="155"/>
      <c r="C48" s="102"/>
      <c r="E48" s="103"/>
      <c r="K48" s="103"/>
      <c r="N48" s="102"/>
      <c r="P48" s="103"/>
      <c r="U48" s="103"/>
      <c r="W48" s="154"/>
    </row>
    <row r="49" spans="1:23" s="99" customFormat="1" ht="11.25">
      <c r="A49" s="155"/>
      <c r="B49" s="155"/>
      <c r="C49" s="102"/>
      <c r="E49" s="103"/>
      <c r="K49" s="103"/>
      <c r="N49" s="102"/>
      <c r="P49" s="103"/>
      <c r="U49" s="103"/>
      <c r="W49" s="154"/>
    </row>
    <row r="50" spans="1:23" s="99" customFormat="1" ht="11.25">
      <c r="A50" s="155"/>
      <c r="B50" s="155"/>
      <c r="C50" s="102"/>
      <c r="E50" s="103"/>
      <c r="K50" s="103"/>
      <c r="N50" s="102"/>
      <c r="P50" s="103"/>
      <c r="U50" s="103"/>
      <c r="W50" s="154"/>
    </row>
    <row r="51" spans="1:23" s="99" customFormat="1" ht="11.25">
      <c r="A51" s="155"/>
      <c r="B51" s="155"/>
      <c r="C51" s="102"/>
      <c r="E51" s="103"/>
      <c r="K51" s="103"/>
      <c r="N51" s="102"/>
      <c r="P51" s="103"/>
      <c r="U51" s="103"/>
      <c r="W51" s="154"/>
    </row>
    <row r="52" spans="1:23" s="99" customFormat="1" ht="11.25">
      <c r="A52" s="155"/>
      <c r="B52" s="155"/>
      <c r="C52" s="102"/>
      <c r="E52" s="103"/>
      <c r="K52" s="103"/>
      <c r="N52" s="102"/>
      <c r="P52" s="103"/>
      <c r="U52" s="103"/>
      <c r="W52" s="154"/>
    </row>
    <row r="53" spans="1:23" s="99" customFormat="1" ht="11.25">
      <c r="A53" s="155"/>
      <c r="B53" s="155"/>
      <c r="C53" s="102"/>
      <c r="E53" s="103"/>
      <c r="K53" s="103"/>
      <c r="N53" s="102"/>
      <c r="P53" s="103"/>
      <c r="U53" s="103"/>
      <c r="W53" s="154"/>
    </row>
    <row r="54" spans="1:23" s="99" customFormat="1" ht="11.25">
      <c r="A54" s="155"/>
      <c r="B54" s="155"/>
      <c r="C54" s="102"/>
      <c r="E54" s="103"/>
      <c r="K54" s="103"/>
      <c r="N54" s="102"/>
      <c r="P54" s="103"/>
      <c r="U54" s="103"/>
      <c r="W54" s="154"/>
    </row>
    <row r="55" spans="1:23" s="99" customFormat="1" ht="11.25">
      <c r="A55" s="155"/>
      <c r="B55" s="155"/>
      <c r="C55" s="102"/>
      <c r="E55" s="103"/>
      <c r="K55" s="103"/>
      <c r="N55" s="102"/>
      <c r="P55" s="103"/>
      <c r="U55" s="103"/>
      <c r="W55" s="154"/>
    </row>
    <row r="56" spans="1:23" s="99" customFormat="1" ht="11.25">
      <c r="A56" s="155"/>
      <c r="B56" s="155"/>
      <c r="C56" s="102"/>
      <c r="E56" s="103"/>
      <c r="K56" s="103"/>
      <c r="N56" s="102"/>
      <c r="P56" s="103"/>
      <c r="U56" s="103"/>
      <c r="W56" s="154"/>
    </row>
    <row r="57" spans="1:23" s="99" customFormat="1" ht="11.25">
      <c r="A57" s="155"/>
      <c r="B57" s="155"/>
      <c r="C57" s="102"/>
      <c r="E57" s="103"/>
      <c r="K57" s="103"/>
      <c r="N57" s="102"/>
      <c r="P57" s="103"/>
      <c r="U57" s="103"/>
      <c r="W57" s="154"/>
    </row>
    <row r="58" spans="1:23" s="99" customFormat="1" ht="11.25">
      <c r="A58" s="155"/>
      <c r="B58" s="155"/>
      <c r="C58" s="102"/>
      <c r="E58" s="103"/>
      <c r="K58" s="103"/>
      <c r="N58" s="102"/>
      <c r="P58" s="103"/>
      <c r="U58" s="103"/>
      <c r="W58" s="154"/>
    </row>
    <row r="59" spans="1:23" s="99" customFormat="1" ht="11.25">
      <c r="A59" s="155"/>
      <c r="B59" s="155"/>
      <c r="C59" s="102"/>
      <c r="E59" s="103"/>
      <c r="K59" s="103"/>
      <c r="N59" s="102"/>
      <c r="P59" s="103"/>
      <c r="U59" s="103"/>
      <c r="W59" s="154"/>
    </row>
    <row r="60" spans="1:23" s="99" customFormat="1" ht="11.25">
      <c r="A60" s="155"/>
      <c r="B60" s="155"/>
      <c r="C60" s="102"/>
      <c r="E60" s="103"/>
      <c r="K60" s="103"/>
      <c r="N60" s="102"/>
      <c r="P60" s="103"/>
      <c r="U60" s="103"/>
      <c r="W60" s="154"/>
    </row>
    <row r="61" spans="1:23" s="99" customFormat="1" ht="11.25">
      <c r="A61" s="155"/>
      <c r="B61" s="155"/>
      <c r="C61" s="102"/>
      <c r="E61" s="103"/>
      <c r="K61" s="103"/>
      <c r="N61" s="102"/>
      <c r="P61" s="103"/>
      <c r="U61" s="103"/>
      <c r="W61" s="154"/>
    </row>
    <row r="62" spans="1:23" s="99" customFormat="1" ht="11.25">
      <c r="A62" s="155"/>
      <c r="B62" s="155"/>
      <c r="C62" s="102"/>
      <c r="E62" s="103"/>
      <c r="K62" s="103"/>
      <c r="N62" s="102"/>
      <c r="P62" s="103"/>
      <c r="U62" s="103"/>
      <c r="W62" s="154"/>
    </row>
    <row r="63" spans="1:23" s="99" customFormat="1" ht="11.25">
      <c r="A63" s="155"/>
      <c r="B63" s="155"/>
      <c r="C63" s="102"/>
      <c r="E63" s="103"/>
      <c r="K63" s="103"/>
      <c r="N63" s="102"/>
      <c r="P63" s="103"/>
      <c r="U63" s="103"/>
      <c r="W63" s="154"/>
    </row>
  </sheetData>
  <mergeCells count="34">
    <mergeCell ref="A14:B14"/>
    <mergeCell ref="A6:B10"/>
    <mergeCell ref="C6:G6"/>
    <mergeCell ref="N6:R6"/>
    <mergeCell ref="Q9:Q10"/>
    <mergeCell ref="C7:C10"/>
    <mergeCell ref="G7:G10"/>
    <mergeCell ref="N7:N10"/>
    <mergeCell ref="M7:M10"/>
    <mergeCell ref="R7:R10"/>
    <mergeCell ref="J9:J10"/>
    <mergeCell ref="K9:K10"/>
    <mergeCell ref="A15:B15"/>
    <mergeCell ref="S6:W6"/>
    <mergeCell ref="D9:D10"/>
    <mergeCell ref="E9:E10"/>
    <mergeCell ref="A12:B12"/>
    <mergeCell ref="A13:B13"/>
    <mergeCell ref="A11:B11"/>
    <mergeCell ref="F9:F10"/>
    <mergeCell ref="T7:V8"/>
    <mergeCell ref="W7:W10"/>
    <mergeCell ref="O9:O10"/>
    <mergeCell ref="P9:P10"/>
    <mergeCell ref="H6:H10"/>
    <mergeCell ref="I6:M6"/>
    <mergeCell ref="S7:S10"/>
    <mergeCell ref="V9:V10"/>
    <mergeCell ref="T9:T10"/>
    <mergeCell ref="U9:U10"/>
    <mergeCell ref="L9:L10"/>
    <mergeCell ref="I7:I10"/>
    <mergeCell ref="A3:W3"/>
    <mergeCell ref="A4:W4"/>
  </mergeCells>
  <phoneticPr fontId="2" type="noConversion"/>
  <pageMargins left="0.7" right="0.7" top="0.75" bottom="0.75" header="0.3" footer="0.3"/>
  <pageSetup paperSize="9" scale="30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H62"/>
  <sheetViews>
    <sheetView showGridLines="0" view="pageBreakPreview" zoomScaleNormal="100" workbookViewId="0">
      <selection activeCell="N15" sqref="N15"/>
    </sheetView>
  </sheetViews>
  <sheetFormatPr defaultColWidth="8" defaultRowHeight="14.25"/>
  <cols>
    <col min="1" max="2" width="4.33203125" style="291" customWidth="1"/>
    <col min="3" max="3" width="10.6640625" style="291" customWidth="1"/>
    <col min="4" max="4" width="10.6640625" style="292" customWidth="1"/>
    <col min="5" max="5" width="10.6640625" style="293" customWidth="1"/>
    <col min="6" max="7" width="10.6640625" style="292" customWidth="1"/>
    <col min="8" max="16384" width="8" style="292"/>
  </cols>
  <sheetData>
    <row r="1" spans="1:8" s="291" customFormat="1" ht="15" customHeight="1">
      <c r="A1" s="38" t="s">
        <v>149</v>
      </c>
      <c r="B1" s="38"/>
      <c r="E1" s="498"/>
      <c r="H1" s="499" t="s">
        <v>147</v>
      </c>
    </row>
    <row r="2" spans="1:8" s="291" customFormat="1" ht="15" customHeight="1">
      <c r="A2" s="38"/>
      <c r="B2" s="38"/>
      <c r="E2" s="498"/>
      <c r="H2" s="499"/>
    </row>
    <row r="3" spans="1:8" s="290" customFormat="1" ht="24.95" customHeight="1">
      <c r="A3" s="952" t="s">
        <v>148</v>
      </c>
      <c r="B3" s="952"/>
      <c r="C3" s="952"/>
      <c r="D3" s="952"/>
      <c r="E3" s="952"/>
      <c r="F3" s="952"/>
      <c r="G3" s="952"/>
      <c r="H3" s="952"/>
    </row>
    <row r="4" spans="1:8" s="290" customFormat="1" ht="24.95" customHeight="1">
      <c r="A4" s="952" t="s">
        <v>380</v>
      </c>
      <c r="B4" s="952"/>
      <c r="C4" s="952"/>
      <c r="D4" s="952"/>
      <c r="E4" s="952"/>
      <c r="F4" s="952"/>
      <c r="G4" s="952"/>
      <c r="H4" s="952"/>
    </row>
    <row r="5" spans="1:8" s="500" customFormat="1" ht="15" customHeight="1" thickBot="1">
      <c r="A5" s="500" t="s">
        <v>144</v>
      </c>
      <c r="E5" s="501"/>
      <c r="H5" s="499" t="s">
        <v>145</v>
      </c>
    </row>
    <row r="6" spans="1:8" s="43" customFormat="1" ht="19.5" customHeight="1">
      <c r="A6" s="960" t="s">
        <v>278</v>
      </c>
      <c r="B6" s="961"/>
      <c r="C6" s="966" t="s">
        <v>447</v>
      </c>
      <c r="D6" s="967"/>
      <c r="E6" s="967"/>
      <c r="F6" s="967"/>
      <c r="G6" s="968"/>
      <c r="H6" s="953" t="s">
        <v>487</v>
      </c>
    </row>
    <row r="7" spans="1:8" s="43" customFormat="1" ht="19.5" customHeight="1">
      <c r="A7" s="962"/>
      <c r="B7" s="963"/>
      <c r="C7" s="958"/>
      <c r="D7" s="956" t="s">
        <v>448</v>
      </c>
      <c r="E7" s="969" t="s">
        <v>449</v>
      </c>
      <c r="F7" s="956" t="s">
        <v>450</v>
      </c>
      <c r="G7" s="956" t="s">
        <v>451</v>
      </c>
      <c r="H7" s="954"/>
    </row>
    <row r="8" spans="1:8" s="43" customFormat="1" ht="19.5" customHeight="1">
      <c r="A8" s="964"/>
      <c r="B8" s="965"/>
      <c r="C8" s="959"/>
      <c r="D8" s="957"/>
      <c r="E8" s="970"/>
      <c r="F8" s="957"/>
      <c r="G8" s="957"/>
      <c r="H8" s="955"/>
    </row>
    <row r="9" spans="1:8" s="452" customFormat="1" ht="53.25" customHeight="1">
      <c r="A9" s="975">
        <v>2020</v>
      </c>
      <c r="B9" s="976"/>
      <c r="C9" s="528">
        <v>222426</v>
      </c>
      <c r="D9" s="529">
        <v>0</v>
      </c>
      <c r="E9" s="529">
        <v>32610</v>
      </c>
      <c r="F9" s="529">
        <v>42733</v>
      </c>
      <c r="G9" s="529">
        <v>147083</v>
      </c>
      <c r="H9" s="507">
        <v>1</v>
      </c>
    </row>
    <row r="10" spans="1:8" s="452" customFormat="1" ht="53.25" customHeight="1">
      <c r="A10" s="971">
        <v>2021</v>
      </c>
      <c r="B10" s="972"/>
      <c r="C10" s="528">
        <f>SUM(D10:G10)</f>
        <v>222426</v>
      </c>
      <c r="D10" s="530"/>
      <c r="E10" s="530">
        <v>32610</v>
      </c>
      <c r="F10" s="530">
        <v>42733</v>
      </c>
      <c r="G10" s="530">
        <v>147083</v>
      </c>
      <c r="H10" s="508">
        <v>1</v>
      </c>
    </row>
    <row r="11" spans="1:8" s="502" customFormat="1" ht="53.25" customHeight="1">
      <c r="A11" s="971">
        <v>2022</v>
      </c>
      <c r="B11" s="972"/>
      <c r="C11" s="531">
        <f>SUM(D11:G11)</f>
        <v>222426</v>
      </c>
      <c r="D11" s="530" t="s">
        <v>436</v>
      </c>
      <c r="E11" s="530">
        <v>32610</v>
      </c>
      <c r="F11" s="530">
        <v>42733</v>
      </c>
      <c r="G11" s="530">
        <v>147083</v>
      </c>
      <c r="H11" s="508">
        <v>1</v>
      </c>
    </row>
    <row r="12" spans="1:8" s="502" customFormat="1" ht="53.25" customHeight="1">
      <c r="A12" s="971">
        <v>2023</v>
      </c>
      <c r="B12" s="972"/>
      <c r="C12" s="531">
        <f>SUM(D12:G12)</f>
        <v>222426</v>
      </c>
      <c r="D12" s="530" t="s">
        <v>436</v>
      </c>
      <c r="E12" s="530">
        <v>32610</v>
      </c>
      <c r="F12" s="530">
        <v>42733</v>
      </c>
      <c r="G12" s="530">
        <v>147083</v>
      </c>
      <c r="H12" s="508">
        <v>1</v>
      </c>
    </row>
    <row r="13" spans="1:8" s="452" customFormat="1" ht="53.25" customHeight="1" thickBot="1">
      <c r="A13" s="973">
        <v>2024</v>
      </c>
      <c r="B13" s="974"/>
      <c r="C13" s="509">
        <v>222426</v>
      </c>
      <c r="D13" s="510" t="s">
        <v>452</v>
      </c>
      <c r="E13" s="510">
        <v>32610</v>
      </c>
      <c r="F13" s="510">
        <v>42733</v>
      </c>
      <c r="G13" s="510">
        <v>147083</v>
      </c>
      <c r="H13" s="511">
        <v>1</v>
      </c>
    </row>
    <row r="14" spans="1:8" s="41" customFormat="1" ht="15" customHeight="1">
      <c r="A14" s="503" t="s">
        <v>488</v>
      </c>
      <c r="B14" s="504"/>
      <c r="C14" s="505"/>
      <c r="D14" s="505"/>
      <c r="E14" s="506"/>
      <c r="F14" s="505"/>
      <c r="G14" s="505"/>
    </row>
    <row r="15" spans="1:8" s="41" customFormat="1" ht="15" customHeight="1">
      <c r="A15" s="38" t="s">
        <v>146</v>
      </c>
      <c r="B15" s="40"/>
      <c r="C15" s="40"/>
      <c r="E15" s="42"/>
    </row>
    <row r="16" spans="1:8" s="39" customFormat="1" ht="11.25">
      <c r="A16" s="43"/>
      <c r="B16" s="43"/>
      <c r="C16" s="43"/>
      <c r="E16" s="44"/>
    </row>
    <row r="17" spans="1:5" s="39" customFormat="1" ht="11.25">
      <c r="A17" s="43"/>
      <c r="B17" s="43"/>
      <c r="C17" s="43"/>
      <c r="E17" s="44"/>
    </row>
    <row r="18" spans="1:5" s="39" customFormat="1" ht="11.25">
      <c r="A18" s="43"/>
      <c r="B18" s="43"/>
      <c r="C18" s="43"/>
      <c r="E18" s="44"/>
    </row>
    <row r="19" spans="1:5" s="39" customFormat="1" ht="11.25">
      <c r="A19" s="43"/>
      <c r="B19" s="43"/>
      <c r="C19" s="43"/>
      <c r="E19" s="44"/>
    </row>
    <row r="20" spans="1:5" s="39" customFormat="1" ht="11.25">
      <c r="A20" s="43"/>
      <c r="B20" s="43"/>
      <c r="C20" s="43"/>
      <c r="E20" s="44"/>
    </row>
    <row r="21" spans="1:5" s="39" customFormat="1" ht="11.25">
      <c r="A21" s="43"/>
      <c r="B21" s="43"/>
      <c r="C21" s="43"/>
      <c r="E21" s="44"/>
    </row>
    <row r="22" spans="1:5" s="39" customFormat="1" ht="11.25">
      <c r="A22" s="43"/>
      <c r="B22" s="43"/>
      <c r="C22" s="43"/>
      <c r="E22" s="44"/>
    </row>
    <row r="23" spans="1:5" s="39" customFormat="1" ht="11.25">
      <c r="A23" s="43"/>
      <c r="B23" s="43"/>
      <c r="C23" s="43"/>
      <c r="E23" s="44"/>
    </row>
    <row r="24" spans="1:5" s="39" customFormat="1" ht="11.25">
      <c r="A24" s="43"/>
      <c r="B24" s="43"/>
      <c r="C24" s="43"/>
      <c r="E24" s="44"/>
    </row>
    <row r="25" spans="1:5" s="39" customFormat="1" ht="11.25">
      <c r="A25" s="43"/>
      <c r="B25" s="43"/>
      <c r="C25" s="43"/>
      <c r="E25" s="44"/>
    </row>
    <row r="26" spans="1:5" s="39" customFormat="1" ht="11.25">
      <c r="A26" s="43"/>
      <c r="B26" s="43"/>
      <c r="C26" s="43"/>
      <c r="E26" s="44"/>
    </row>
    <row r="27" spans="1:5" s="39" customFormat="1" ht="11.25">
      <c r="A27" s="43"/>
      <c r="B27" s="43"/>
      <c r="C27" s="43"/>
      <c r="E27" s="44"/>
    </row>
    <row r="28" spans="1:5" s="39" customFormat="1" ht="11.25">
      <c r="A28" s="43"/>
      <c r="B28" s="43"/>
      <c r="C28" s="43"/>
      <c r="E28" s="44"/>
    </row>
    <row r="29" spans="1:5" s="39" customFormat="1" ht="11.25">
      <c r="A29" s="43"/>
      <c r="B29" s="43"/>
      <c r="C29" s="43"/>
      <c r="E29" s="44"/>
    </row>
    <row r="30" spans="1:5" s="39" customFormat="1" ht="11.25">
      <c r="A30" s="43"/>
      <c r="B30" s="43"/>
      <c r="C30" s="43"/>
      <c r="E30" s="44"/>
    </row>
    <row r="31" spans="1:5" s="39" customFormat="1" ht="11.25">
      <c r="A31" s="43"/>
      <c r="B31" s="43"/>
      <c r="C31" s="43"/>
      <c r="E31" s="44"/>
    </row>
    <row r="32" spans="1:5" s="39" customFormat="1" ht="11.25">
      <c r="A32" s="43"/>
      <c r="B32" s="43"/>
      <c r="C32" s="43"/>
      <c r="E32" s="44"/>
    </row>
    <row r="33" spans="1:5" s="39" customFormat="1" ht="11.25">
      <c r="A33" s="43"/>
      <c r="B33" s="43"/>
      <c r="C33" s="43"/>
      <c r="E33" s="44"/>
    </row>
    <row r="34" spans="1:5" s="39" customFormat="1" ht="11.25">
      <c r="A34" s="43"/>
      <c r="B34" s="43"/>
      <c r="C34" s="43"/>
      <c r="E34" s="44"/>
    </row>
    <row r="35" spans="1:5" s="39" customFormat="1" ht="11.25">
      <c r="A35" s="43"/>
      <c r="B35" s="43"/>
      <c r="C35" s="43"/>
      <c r="E35" s="44"/>
    </row>
    <row r="36" spans="1:5" s="39" customFormat="1" ht="11.25">
      <c r="A36" s="43"/>
      <c r="B36" s="43"/>
      <c r="C36" s="43"/>
      <c r="E36" s="44"/>
    </row>
    <row r="37" spans="1:5" s="39" customFormat="1" ht="11.25">
      <c r="A37" s="43"/>
      <c r="B37" s="43"/>
      <c r="C37" s="43"/>
      <c r="E37" s="44"/>
    </row>
    <row r="38" spans="1:5" s="39" customFormat="1" ht="11.25">
      <c r="A38" s="43"/>
      <c r="B38" s="43"/>
      <c r="C38" s="43"/>
      <c r="E38" s="44"/>
    </row>
    <row r="39" spans="1:5" s="39" customFormat="1" ht="11.25">
      <c r="A39" s="43"/>
      <c r="B39" s="43"/>
      <c r="C39" s="43"/>
      <c r="E39" s="44"/>
    </row>
    <row r="40" spans="1:5" s="39" customFormat="1" ht="11.25">
      <c r="A40" s="43"/>
      <c r="B40" s="43"/>
      <c r="C40" s="43"/>
      <c r="E40" s="44"/>
    </row>
    <row r="41" spans="1:5" s="39" customFormat="1" ht="11.25">
      <c r="A41" s="43"/>
      <c r="B41" s="43"/>
      <c r="C41" s="43"/>
      <c r="E41" s="44"/>
    </row>
    <row r="42" spans="1:5" s="39" customFormat="1" ht="11.25">
      <c r="A42" s="43"/>
      <c r="B42" s="43"/>
      <c r="C42" s="43"/>
      <c r="E42" s="44"/>
    </row>
    <row r="43" spans="1:5" s="39" customFormat="1" ht="11.25">
      <c r="A43" s="43"/>
      <c r="B43" s="43"/>
      <c r="C43" s="43"/>
      <c r="E43" s="44"/>
    </row>
    <row r="44" spans="1:5" s="39" customFormat="1" ht="11.25">
      <c r="A44" s="43"/>
      <c r="B44" s="43"/>
      <c r="C44" s="43"/>
      <c r="E44" s="44"/>
    </row>
    <row r="45" spans="1:5" s="39" customFormat="1" ht="11.25">
      <c r="A45" s="43"/>
      <c r="B45" s="43"/>
      <c r="C45" s="43"/>
      <c r="E45" s="44"/>
    </row>
    <row r="46" spans="1:5" s="39" customFormat="1" ht="11.25">
      <c r="A46" s="43"/>
      <c r="B46" s="43"/>
      <c r="C46" s="43"/>
      <c r="E46" s="44"/>
    </row>
    <row r="47" spans="1:5" s="39" customFormat="1" ht="11.25">
      <c r="A47" s="43"/>
      <c r="B47" s="43"/>
      <c r="C47" s="43"/>
      <c r="E47" s="44"/>
    </row>
    <row r="48" spans="1:5" s="39" customFormat="1" ht="11.25">
      <c r="A48" s="43"/>
      <c r="B48" s="43"/>
      <c r="C48" s="43"/>
      <c r="E48" s="44"/>
    </row>
    <row r="49" spans="1:5" s="39" customFormat="1" ht="11.25">
      <c r="A49" s="43"/>
      <c r="B49" s="43"/>
      <c r="C49" s="43"/>
      <c r="E49" s="44"/>
    </row>
    <row r="50" spans="1:5" s="39" customFormat="1" ht="11.25">
      <c r="A50" s="43"/>
      <c r="B50" s="43"/>
      <c r="C50" s="43"/>
      <c r="E50" s="44"/>
    </row>
    <row r="51" spans="1:5" s="39" customFormat="1" ht="11.25">
      <c r="A51" s="43"/>
      <c r="B51" s="43"/>
      <c r="C51" s="43"/>
      <c r="E51" s="44"/>
    </row>
    <row r="52" spans="1:5" s="39" customFormat="1" ht="11.25">
      <c r="A52" s="43"/>
      <c r="B52" s="43"/>
      <c r="C52" s="43"/>
      <c r="E52" s="44"/>
    </row>
    <row r="53" spans="1:5" s="39" customFormat="1" ht="11.25">
      <c r="A53" s="43"/>
      <c r="B53" s="43"/>
      <c r="C53" s="43"/>
      <c r="E53" s="44"/>
    </row>
    <row r="54" spans="1:5" s="39" customFormat="1" ht="11.25">
      <c r="A54" s="43"/>
      <c r="B54" s="43"/>
      <c r="C54" s="43"/>
      <c r="E54" s="44"/>
    </row>
    <row r="55" spans="1:5" s="39" customFormat="1" ht="11.25">
      <c r="A55" s="43"/>
      <c r="B55" s="43"/>
      <c r="C55" s="43"/>
      <c r="E55" s="44"/>
    </row>
    <row r="56" spans="1:5" s="39" customFormat="1" ht="11.25">
      <c r="A56" s="43"/>
      <c r="B56" s="43"/>
      <c r="C56" s="43"/>
      <c r="E56" s="44"/>
    </row>
    <row r="57" spans="1:5" s="39" customFormat="1" ht="11.25">
      <c r="A57" s="43"/>
      <c r="B57" s="43"/>
      <c r="C57" s="43"/>
      <c r="E57" s="44"/>
    </row>
    <row r="58" spans="1:5" s="39" customFormat="1" ht="11.25">
      <c r="A58" s="43"/>
      <c r="B58" s="43"/>
      <c r="C58" s="43"/>
      <c r="E58" s="44"/>
    </row>
    <row r="59" spans="1:5" s="39" customFormat="1" ht="11.25">
      <c r="A59" s="43"/>
      <c r="B59" s="43"/>
      <c r="C59" s="43"/>
      <c r="E59" s="44"/>
    </row>
    <row r="60" spans="1:5" s="39" customFormat="1" ht="11.25">
      <c r="A60" s="43"/>
      <c r="B60" s="43"/>
      <c r="C60" s="43"/>
      <c r="E60" s="44"/>
    </row>
    <row r="61" spans="1:5" s="39" customFormat="1" ht="11.25">
      <c r="A61" s="43"/>
      <c r="B61" s="43"/>
      <c r="C61" s="43"/>
      <c r="E61" s="44"/>
    </row>
    <row r="62" spans="1:5" s="39" customFormat="1" ht="11.25">
      <c r="A62" s="43"/>
      <c r="B62" s="43"/>
      <c r="C62" s="43"/>
      <c r="E62" s="44"/>
    </row>
  </sheetData>
  <mergeCells count="15">
    <mergeCell ref="A12:B12"/>
    <mergeCell ref="A11:B11"/>
    <mergeCell ref="A13:B13"/>
    <mergeCell ref="A9:B9"/>
    <mergeCell ref="A10:B10"/>
    <mergeCell ref="A3:H3"/>
    <mergeCell ref="A4:H4"/>
    <mergeCell ref="H6:H8"/>
    <mergeCell ref="D7:D8"/>
    <mergeCell ref="C7:C8"/>
    <mergeCell ref="A6:B8"/>
    <mergeCell ref="G7:G8"/>
    <mergeCell ref="F7:F8"/>
    <mergeCell ref="C6:G6"/>
    <mergeCell ref="E7:E8"/>
  </mergeCells>
  <phoneticPr fontId="9" type="noConversion"/>
  <printOptions gridLinesSet="0"/>
  <pageMargins left="0.70866141732283472" right="0.70866141732283472" top="0.78740157480314965" bottom="0.78740157480314965" header="0.39370078740157483" footer="0.39370078740157483"/>
  <pageSetup paperSize="9" scale="88" pageOrder="overThenDown" orientation="portrait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F78"/>
  <sheetViews>
    <sheetView showGridLines="0" view="pageBreakPreview" zoomScaleNormal="100" zoomScaleSheetLayoutView="100" workbookViewId="0">
      <selection activeCell="Z26" sqref="Z26"/>
    </sheetView>
  </sheetViews>
  <sheetFormatPr defaultRowHeight="14.25"/>
  <cols>
    <col min="1" max="1" width="6.77734375" style="304" customWidth="1"/>
    <col min="2" max="2" width="6.33203125" style="305" customWidth="1"/>
    <col min="3" max="3" width="6.33203125" style="306" customWidth="1"/>
    <col min="4" max="16" width="6.33203125" style="307" customWidth="1"/>
    <col min="17" max="17" width="6" style="307" bestFit="1" customWidth="1"/>
    <col min="18" max="18" width="7.33203125" style="307" bestFit="1" customWidth="1"/>
    <col min="19" max="19" width="8.109375" style="307" bestFit="1" customWidth="1"/>
    <col min="20" max="24" width="6.33203125" style="307" customWidth="1"/>
    <col min="25" max="25" width="7.33203125" style="307" bestFit="1" customWidth="1"/>
    <col min="26" max="28" width="6.33203125" style="307" customWidth="1"/>
    <col min="29" max="29" width="15.77734375" style="307" customWidth="1"/>
    <col min="30" max="30" width="6.77734375" style="301" customWidth="1"/>
    <col min="31" max="16384" width="8.88671875" style="307"/>
  </cols>
  <sheetData>
    <row r="1" spans="1:32" s="301" customFormat="1" ht="15" customHeight="1">
      <c r="A1" s="988" t="s">
        <v>230</v>
      </c>
      <c r="B1" s="989"/>
      <c r="E1" s="295"/>
      <c r="F1" s="294"/>
      <c r="H1" s="987"/>
      <c r="I1" s="987"/>
      <c r="J1" s="987"/>
      <c r="AD1" s="295" t="s">
        <v>231</v>
      </c>
    </row>
    <row r="2" spans="1:32" s="301" customFormat="1" ht="15" customHeight="1">
      <c r="A2" s="294"/>
      <c r="B2" s="294"/>
      <c r="E2" s="295"/>
      <c r="F2" s="294"/>
      <c r="H2" s="295"/>
      <c r="I2" s="295"/>
      <c r="J2" s="295"/>
      <c r="AD2" s="295"/>
    </row>
    <row r="3" spans="1:32" s="303" customFormat="1" ht="24.6" customHeight="1">
      <c r="A3" s="986" t="s">
        <v>225</v>
      </c>
      <c r="B3" s="986"/>
      <c r="C3" s="986"/>
      <c r="D3" s="986"/>
      <c r="E3" s="986"/>
      <c r="F3" s="986"/>
      <c r="G3" s="986"/>
      <c r="H3" s="986"/>
      <c r="I3" s="986"/>
      <c r="J3" s="986"/>
      <c r="K3" s="986"/>
      <c r="L3" s="986"/>
      <c r="M3" s="986"/>
      <c r="N3" s="986"/>
      <c r="O3" s="986"/>
      <c r="P3" s="986"/>
      <c r="Q3" s="986"/>
      <c r="R3" s="986"/>
      <c r="S3" s="986"/>
      <c r="T3" s="986"/>
      <c r="U3" s="986"/>
      <c r="V3" s="986"/>
      <c r="W3" s="986"/>
      <c r="X3" s="986"/>
      <c r="Y3" s="986"/>
      <c r="Z3" s="986"/>
      <c r="AA3" s="986"/>
      <c r="AB3" s="986"/>
      <c r="AC3" s="986"/>
      <c r="AD3" s="986"/>
      <c r="AE3" s="302"/>
      <c r="AF3" s="302"/>
    </row>
    <row r="4" spans="1:32" s="303" customFormat="1" ht="24.95" customHeight="1">
      <c r="A4" s="986" t="s">
        <v>437</v>
      </c>
      <c r="B4" s="986"/>
      <c r="C4" s="986"/>
      <c r="D4" s="986"/>
      <c r="E4" s="986"/>
      <c r="F4" s="986"/>
      <c r="G4" s="986"/>
      <c r="H4" s="986"/>
      <c r="I4" s="986"/>
      <c r="J4" s="986"/>
      <c r="K4" s="986"/>
      <c r="L4" s="986"/>
      <c r="M4" s="986"/>
      <c r="N4" s="986"/>
      <c r="O4" s="986"/>
      <c r="P4" s="986"/>
      <c r="Q4" s="986"/>
      <c r="R4" s="986"/>
      <c r="S4" s="986"/>
      <c r="T4" s="986"/>
      <c r="U4" s="986"/>
      <c r="V4" s="986"/>
      <c r="W4" s="986"/>
      <c r="X4" s="986"/>
      <c r="Y4" s="986"/>
      <c r="Z4" s="986"/>
      <c r="AA4" s="986"/>
      <c r="AB4" s="986"/>
      <c r="AC4" s="986"/>
      <c r="AD4" s="986"/>
      <c r="AE4" s="302"/>
      <c r="AF4" s="302"/>
    </row>
    <row r="5" spans="1:32" s="294" customFormat="1" ht="15" customHeight="1" thickBot="1">
      <c r="A5" s="294" t="s">
        <v>29</v>
      </c>
      <c r="J5" s="295"/>
      <c r="K5" s="296"/>
      <c r="AD5" s="295" t="s">
        <v>30</v>
      </c>
    </row>
    <row r="6" spans="1:32" s="156" customFormat="1" ht="20.100000000000001" customHeight="1">
      <c r="A6" s="996" t="s">
        <v>417</v>
      </c>
      <c r="B6" s="992" t="s">
        <v>69</v>
      </c>
      <c r="C6" s="983"/>
      <c r="D6" s="983"/>
      <c r="E6" s="983" t="s">
        <v>70</v>
      </c>
      <c r="F6" s="983"/>
      <c r="G6" s="984"/>
      <c r="H6" s="983" t="s">
        <v>71</v>
      </c>
      <c r="I6" s="983"/>
      <c r="J6" s="983"/>
      <c r="K6" s="983" t="s">
        <v>72</v>
      </c>
      <c r="L6" s="983"/>
      <c r="M6" s="984"/>
      <c r="N6" s="983" t="s">
        <v>190</v>
      </c>
      <c r="O6" s="983"/>
      <c r="P6" s="983"/>
      <c r="Q6" s="983" t="s">
        <v>74</v>
      </c>
      <c r="R6" s="983"/>
      <c r="S6" s="984"/>
      <c r="T6" s="983" t="s">
        <v>191</v>
      </c>
      <c r="U6" s="983"/>
      <c r="V6" s="984"/>
      <c r="W6" s="983" t="s">
        <v>192</v>
      </c>
      <c r="X6" s="983"/>
      <c r="Y6" s="984"/>
      <c r="Z6" s="983" t="s">
        <v>193</v>
      </c>
      <c r="AA6" s="983"/>
      <c r="AB6" s="984"/>
      <c r="AC6" s="981" t="s">
        <v>75</v>
      </c>
      <c r="AD6" s="993" t="s">
        <v>243</v>
      </c>
    </row>
    <row r="7" spans="1:32" s="156" customFormat="1" ht="20.100000000000001" customHeight="1">
      <c r="A7" s="997"/>
      <c r="B7" s="990"/>
      <c r="C7" s="977"/>
      <c r="D7" s="977"/>
      <c r="E7" s="977"/>
      <c r="F7" s="977"/>
      <c r="G7" s="979"/>
      <c r="H7" s="977"/>
      <c r="I7" s="977"/>
      <c r="J7" s="977"/>
      <c r="K7" s="977"/>
      <c r="L7" s="977"/>
      <c r="M7" s="979"/>
      <c r="N7" s="977"/>
      <c r="O7" s="977"/>
      <c r="P7" s="977"/>
      <c r="Q7" s="977"/>
      <c r="R7" s="977"/>
      <c r="S7" s="979"/>
      <c r="T7" s="977"/>
      <c r="U7" s="977"/>
      <c r="V7" s="979"/>
      <c r="W7" s="977"/>
      <c r="X7" s="977"/>
      <c r="Y7" s="979"/>
      <c r="Z7" s="977"/>
      <c r="AA7" s="977"/>
      <c r="AB7" s="979"/>
      <c r="AC7" s="982"/>
      <c r="AD7" s="994"/>
    </row>
    <row r="8" spans="1:32" s="156" customFormat="1" ht="12.75" customHeight="1">
      <c r="A8" s="997"/>
      <c r="B8" s="990" t="s">
        <v>73</v>
      </c>
      <c r="C8" s="977" t="s">
        <v>59</v>
      </c>
      <c r="D8" s="977" t="s">
        <v>194</v>
      </c>
      <c r="E8" s="977" t="s">
        <v>195</v>
      </c>
      <c r="F8" s="977" t="s">
        <v>196</v>
      </c>
      <c r="G8" s="979" t="s">
        <v>194</v>
      </c>
      <c r="H8" s="977" t="s">
        <v>195</v>
      </c>
      <c r="I8" s="977" t="s">
        <v>196</v>
      </c>
      <c r="J8" s="977" t="s">
        <v>194</v>
      </c>
      <c r="K8" s="977" t="s">
        <v>195</v>
      </c>
      <c r="L8" s="977" t="s">
        <v>196</v>
      </c>
      <c r="M8" s="979" t="s">
        <v>194</v>
      </c>
      <c r="N8" s="977" t="s">
        <v>195</v>
      </c>
      <c r="O8" s="977" t="s">
        <v>196</v>
      </c>
      <c r="P8" s="977" t="s">
        <v>194</v>
      </c>
      <c r="Q8" s="977" t="s">
        <v>195</v>
      </c>
      <c r="R8" s="977" t="s">
        <v>196</v>
      </c>
      <c r="S8" s="979" t="s">
        <v>194</v>
      </c>
      <c r="T8" s="977" t="s">
        <v>195</v>
      </c>
      <c r="U8" s="977" t="s">
        <v>196</v>
      </c>
      <c r="V8" s="979" t="s">
        <v>194</v>
      </c>
      <c r="W8" s="977" t="s">
        <v>195</v>
      </c>
      <c r="X8" s="977" t="s">
        <v>196</v>
      </c>
      <c r="Y8" s="979" t="s">
        <v>194</v>
      </c>
      <c r="Z8" s="977" t="s">
        <v>195</v>
      </c>
      <c r="AA8" s="977" t="s">
        <v>196</v>
      </c>
      <c r="AB8" s="979" t="s">
        <v>194</v>
      </c>
      <c r="AC8" s="982" t="s">
        <v>195</v>
      </c>
      <c r="AD8" s="994"/>
    </row>
    <row r="9" spans="1:32" s="156" customFormat="1" ht="12.75" customHeight="1">
      <c r="A9" s="998"/>
      <c r="B9" s="991"/>
      <c r="C9" s="978"/>
      <c r="D9" s="978"/>
      <c r="E9" s="978"/>
      <c r="F9" s="978"/>
      <c r="G9" s="980"/>
      <c r="H9" s="978"/>
      <c r="I9" s="978"/>
      <c r="J9" s="978"/>
      <c r="K9" s="978"/>
      <c r="L9" s="978"/>
      <c r="M9" s="980"/>
      <c r="N9" s="978"/>
      <c r="O9" s="978"/>
      <c r="P9" s="978"/>
      <c r="Q9" s="978"/>
      <c r="R9" s="978"/>
      <c r="S9" s="980"/>
      <c r="T9" s="978"/>
      <c r="U9" s="978"/>
      <c r="V9" s="980"/>
      <c r="W9" s="978"/>
      <c r="X9" s="978"/>
      <c r="Y9" s="980"/>
      <c r="Z9" s="978"/>
      <c r="AA9" s="978"/>
      <c r="AB9" s="980"/>
      <c r="AC9" s="985"/>
      <c r="AD9" s="995"/>
    </row>
    <row r="10" spans="1:32" s="536" customFormat="1" ht="39.75" customHeight="1">
      <c r="A10" s="532">
        <v>2020</v>
      </c>
      <c r="B10" s="533">
        <v>0</v>
      </c>
      <c r="C10" s="533">
        <v>0</v>
      </c>
      <c r="D10" s="533">
        <v>0</v>
      </c>
      <c r="E10" s="533">
        <v>0</v>
      </c>
      <c r="F10" s="533">
        <v>0</v>
      </c>
      <c r="G10" s="533">
        <v>0</v>
      </c>
      <c r="H10" s="533">
        <v>0</v>
      </c>
      <c r="I10" s="533">
        <v>0</v>
      </c>
      <c r="J10" s="533">
        <v>0</v>
      </c>
      <c r="K10" s="533">
        <v>0</v>
      </c>
      <c r="L10" s="533">
        <v>0</v>
      </c>
      <c r="M10" s="533">
        <v>0</v>
      </c>
      <c r="N10" s="533">
        <v>0</v>
      </c>
      <c r="O10" s="533">
        <v>0</v>
      </c>
      <c r="P10" s="533">
        <v>0</v>
      </c>
      <c r="Q10" s="534">
        <v>20</v>
      </c>
      <c r="R10" s="534">
        <v>9460</v>
      </c>
      <c r="S10" s="534">
        <v>102764</v>
      </c>
      <c r="T10" s="533">
        <v>0</v>
      </c>
      <c r="U10" s="533">
        <v>0</v>
      </c>
      <c r="V10" s="533">
        <v>0</v>
      </c>
      <c r="W10" s="533">
        <v>1</v>
      </c>
      <c r="X10" s="533">
        <v>1560</v>
      </c>
      <c r="Y10" s="533">
        <v>11870</v>
      </c>
      <c r="Z10" s="533">
        <v>0</v>
      </c>
      <c r="AA10" s="533">
        <v>0</v>
      </c>
      <c r="AB10" s="533">
        <v>0</v>
      </c>
      <c r="AC10" s="534">
        <v>2171</v>
      </c>
      <c r="AD10" s="535">
        <v>2020</v>
      </c>
    </row>
    <row r="11" spans="1:32" s="53" customFormat="1" ht="39.75" customHeight="1">
      <c r="A11" s="517">
        <v>2021</v>
      </c>
      <c r="B11" s="537">
        <v>0</v>
      </c>
      <c r="C11" s="537">
        <v>0</v>
      </c>
      <c r="D11" s="537">
        <v>0</v>
      </c>
      <c r="E11" s="537">
        <v>0</v>
      </c>
      <c r="F11" s="537">
        <v>0</v>
      </c>
      <c r="G11" s="537">
        <v>0</v>
      </c>
      <c r="H11" s="537">
        <v>0</v>
      </c>
      <c r="I11" s="537">
        <v>0</v>
      </c>
      <c r="J11" s="537">
        <v>0</v>
      </c>
      <c r="K11" s="537">
        <v>0</v>
      </c>
      <c r="L11" s="537">
        <v>0</v>
      </c>
      <c r="M11" s="537">
        <v>0</v>
      </c>
      <c r="N11" s="537">
        <v>0</v>
      </c>
      <c r="O11" s="537">
        <v>0</v>
      </c>
      <c r="P11" s="537">
        <v>0</v>
      </c>
      <c r="Q11" s="538">
        <v>22</v>
      </c>
      <c r="R11" s="538">
        <v>10118</v>
      </c>
      <c r="S11" s="538">
        <v>109616</v>
      </c>
      <c r="T11" s="537">
        <v>0</v>
      </c>
      <c r="U11" s="537">
        <v>0</v>
      </c>
      <c r="V11" s="537">
        <v>0</v>
      </c>
      <c r="W11" s="537">
        <v>1</v>
      </c>
      <c r="X11" s="537">
        <v>1560</v>
      </c>
      <c r="Y11" s="537">
        <v>11870</v>
      </c>
      <c r="Z11" s="537">
        <v>0</v>
      </c>
      <c r="AA11" s="537">
        <v>0</v>
      </c>
      <c r="AB11" s="537">
        <v>0</v>
      </c>
      <c r="AC11" s="330">
        <v>2171</v>
      </c>
      <c r="AD11" s="539">
        <v>2021</v>
      </c>
    </row>
    <row r="12" spans="1:32" s="540" customFormat="1" ht="39.75" customHeight="1">
      <c r="A12" s="517">
        <v>2022</v>
      </c>
      <c r="B12" s="537">
        <v>0</v>
      </c>
      <c r="C12" s="537">
        <v>0</v>
      </c>
      <c r="D12" s="537">
        <v>0</v>
      </c>
      <c r="E12" s="537">
        <v>0</v>
      </c>
      <c r="F12" s="537">
        <v>0</v>
      </c>
      <c r="G12" s="537">
        <v>0</v>
      </c>
      <c r="H12" s="537">
        <v>0</v>
      </c>
      <c r="I12" s="537">
        <v>0</v>
      </c>
      <c r="J12" s="537">
        <v>0</v>
      </c>
      <c r="K12" s="537">
        <v>0</v>
      </c>
      <c r="L12" s="537">
        <v>0</v>
      </c>
      <c r="M12" s="537">
        <v>0</v>
      </c>
      <c r="N12" s="537">
        <v>0</v>
      </c>
      <c r="O12" s="537">
        <v>0</v>
      </c>
      <c r="P12" s="537">
        <v>0</v>
      </c>
      <c r="Q12" s="538">
        <v>22</v>
      </c>
      <c r="R12" s="538">
        <v>10118</v>
      </c>
      <c r="S12" s="538">
        <v>109616</v>
      </c>
      <c r="T12" s="537" t="s">
        <v>273</v>
      </c>
      <c r="U12" s="537" t="s">
        <v>273</v>
      </c>
      <c r="V12" s="537" t="s">
        <v>273</v>
      </c>
      <c r="W12" s="537">
        <v>1</v>
      </c>
      <c r="X12" s="537">
        <v>1560</v>
      </c>
      <c r="Y12" s="537">
        <v>11870</v>
      </c>
      <c r="Z12" s="537" t="s">
        <v>273</v>
      </c>
      <c r="AA12" s="537" t="s">
        <v>273</v>
      </c>
      <c r="AB12" s="537" t="s">
        <v>273</v>
      </c>
      <c r="AC12" s="538">
        <v>2352</v>
      </c>
      <c r="AD12" s="518">
        <v>2022</v>
      </c>
    </row>
    <row r="13" spans="1:32" s="540" customFormat="1" ht="39.75" customHeight="1">
      <c r="A13" s="517">
        <v>2023</v>
      </c>
      <c r="B13" s="537">
        <v>0</v>
      </c>
      <c r="C13" s="537">
        <v>0</v>
      </c>
      <c r="D13" s="537">
        <v>0</v>
      </c>
      <c r="E13" s="537">
        <v>0</v>
      </c>
      <c r="F13" s="537">
        <v>0</v>
      </c>
      <c r="G13" s="537">
        <v>0</v>
      </c>
      <c r="H13" s="537">
        <v>0</v>
      </c>
      <c r="I13" s="537">
        <v>0</v>
      </c>
      <c r="J13" s="537">
        <v>0</v>
      </c>
      <c r="K13" s="537">
        <v>0</v>
      </c>
      <c r="L13" s="537">
        <v>0</v>
      </c>
      <c r="M13" s="537">
        <v>0</v>
      </c>
      <c r="N13" s="537">
        <v>0</v>
      </c>
      <c r="O13" s="537">
        <v>0</v>
      </c>
      <c r="P13" s="537">
        <v>0</v>
      </c>
      <c r="Q13" s="537">
        <v>22</v>
      </c>
      <c r="R13" s="537">
        <v>10118</v>
      </c>
      <c r="S13" s="537">
        <v>109616</v>
      </c>
      <c r="T13" s="537" t="s">
        <v>273</v>
      </c>
      <c r="U13" s="537" t="s">
        <v>273</v>
      </c>
      <c r="V13" s="537" t="s">
        <v>273</v>
      </c>
      <c r="W13" s="537">
        <v>1</v>
      </c>
      <c r="X13" s="537">
        <v>1560</v>
      </c>
      <c r="Y13" s="537">
        <v>11870</v>
      </c>
      <c r="Z13" s="537" t="s">
        <v>273</v>
      </c>
      <c r="AA13" s="537" t="s">
        <v>273</v>
      </c>
      <c r="AB13" s="537" t="s">
        <v>273</v>
      </c>
      <c r="AC13" s="537">
        <v>2352</v>
      </c>
      <c r="AD13" s="518">
        <v>2023</v>
      </c>
    </row>
    <row r="14" spans="1:32" s="455" customFormat="1" ht="39.75" customHeight="1" thickBot="1">
      <c r="A14" s="453">
        <v>2024</v>
      </c>
      <c r="B14" s="519">
        <v>0</v>
      </c>
      <c r="C14" s="519">
        <v>0</v>
      </c>
      <c r="D14" s="519">
        <v>0</v>
      </c>
      <c r="E14" s="519">
        <v>0</v>
      </c>
      <c r="F14" s="519">
        <v>0</v>
      </c>
      <c r="G14" s="519">
        <v>0</v>
      </c>
      <c r="H14" s="519">
        <v>0</v>
      </c>
      <c r="I14" s="519">
        <v>0</v>
      </c>
      <c r="J14" s="519">
        <v>0</v>
      </c>
      <c r="K14" s="519">
        <v>0</v>
      </c>
      <c r="L14" s="519">
        <v>0</v>
      </c>
      <c r="M14" s="519">
        <v>0</v>
      </c>
      <c r="N14" s="519">
        <v>0</v>
      </c>
      <c r="O14" s="519">
        <v>0</v>
      </c>
      <c r="P14" s="519">
        <v>0</v>
      </c>
      <c r="Q14" s="210">
        <v>22</v>
      </c>
      <c r="R14" s="210">
        <v>10118</v>
      </c>
      <c r="S14" s="210">
        <v>109616</v>
      </c>
      <c r="T14" s="210" t="s">
        <v>452</v>
      </c>
      <c r="U14" s="210" t="s">
        <v>452</v>
      </c>
      <c r="V14" s="210" t="s">
        <v>452</v>
      </c>
      <c r="W14" s="210">
        <v>1</v>
      </c>
      <c r="X14" s="210">
        <v>1560</v>
      </c>
      <c r="Y14" s="210">
        <v>11870</v>
      </c>
      <c r="Z14" s="210" t="s">
        <v>452</v>
      </c>
      <c r="AA14" s="210" t="s">
        <v>452</v>
      </c>
      <c r="AB14" s="210" t="s">
        <v>452</v>
      </c>
      <c r="AC14" s="210">
        <v>2352</v>
      </c>
      <c r="AD14" s="454">
        <v>2024</v>
      </c>
    </row>
    <row r="15" spans="1:32" s="300" customFormat="1" ht="15" customHeight="1">
      <c r="A15" s="157" t="s">
        <v>489</v>
      </c>
      <c r="B15" s="297"/>
      <c r="C15" s="297"/>
      <c r="D15" s="298"/>
      <c r="E15" s="298"/>
      <c r="F15" s="298"/>
      <c r="G15" s="299"/>
      <c r="H15" s="298"/>
      <c r="I15" s="298"/>
      <c r="J15" s="298"/>
      <c r="K15" s="298"/>
      <c r="L15" s="298"/>
      <c r="M15" s="298"/>
      <c r="N15" s="298"/>
      <c r="O15" s="298"/>
      <c r="P15" s="298"/>
      <c r="Q15" s="298"/>
      <c r="R15" s="298"/>
      <c r="S15" s="299"/>
      <c r="T15" s="299"/>
      <c r="U15" s="299"/>
      <c r="V15" s="299"/>
      <c r="W15" s="299"/>
      <c r="X15" s="299"/>
      <c r="Y15" s="299"/>
      <c r="Z15" s="299"/>
      <c r="AA15" s="299"/>
      <c r="AB15" s="299"/>
      <c r="AC15" s="299"/>
      <c r="AD15" s="299"/>
    </row>
    <row r="16" spans="1:32" s="52" customFormat="1" ht="19.5" customHeight="1">
      <c r="A16" s="158"/>
      <c r="B16" s="53"/>
      <c r="C16" s="54"/>
      <c r="AD16" s="156"/>
    </row>
    <row r="17" spans="1:30" s="52" customFormat="1" ht="11.25">
      <c r="A17" s="158"/>
      <c r="B17" s="53"/>
      <c r="C17" s="54"/>
      <c r="AD17" s="156"/>
    </row>
    <row r="18" spans="1:30" s="52" customFormat="1" ht="11.25">
      <c r="A18" s="158"/>
      <c r="B18" s="53"/>
      <c r="C18" s="54"/>
      <c r="AD18" s="156"/>
    </row>
    <row r="19" spans="1:30" s="52" customFormat="1" ht="11.25">
      <c r="A19" s="158"/>
      <c r="B19" s="53"/>
      <c r="C19" s="54"/>
      <c r="AD19" s="156"/>
    </row>
    <row r="20" spans="1:30" s="52" customFormat="1" ht="11.25">
      <c r="A20" s="158"/>
      <c r="B20" s="53"/>
      <c r="C20" s="54"/>
      <c r="AD20" s="156"/>
    </row>
    <row r="21" spans="1:30" s="52" customFormat="1" ht="11.25">
      <c r="A21" s="158"/>
      <c r="B21" s="53"/>
      <c r="C21" s="54"/>
      <c r="AD21" s="156"/>
    </row>
    <row r="22" spans="1:30" s="52" customFormat="1" ht="11.25">
      <c r="A22" s="158"/>
      <c r="B22" s="53"/>
      <c r="C22" s="54"/>
      <c r="AD22" s="156"/>
    </row>
    <row r="23" spans="1:30" s="52" customFormat="1" ht="11.25">
      <c r="A23" s="158"/>
      <c r="B23" s="53"/>
      <c r="C23" s="54"/>
      <c r="AD23" s="156"/>
    </row>
    <row r="24" spans="1:30" s="52" customFormat="1" ht="11.25">
      <c r="A24" s="158"/>
      <c r="B24" s="53"/>
      <c r="C24" s="54"/>
      <c r="AD24" s="156"/>
    </row>
    <row r="25" spans="1:30" s="52" customFormat="1" ht="11.25">
      <c r="A25" s="158"/>
      <c r="B25" s="53"/>
      <c r="C25" s="54"/>
      <c r="AD25" s="156"/>
    </row>
    <row r="26" spans="1:30" s="52" customFormat="1" ht="11.25">
      <c r="A26" s="158"/>
      <c r="B26" s="53"/>
      <c r="C26" s="54"/>
      <c r="AD26" s="156"/>
    </row>
    <row r="27" spans="1:30" s="52" customFormat="1" ht="11.25">
      <c r="A27" s="158"/>
      <c r="B27" s="53"/>
      <c r="C27" s="54"/>
      <c r="AD27" s="156"/>
    </row>
    <row r="28" spans="1:30" s="52" customFormat="1" ht="11.25">
      <c r="A28" s="158"/>
      <c r="B28" s="53"/>
      <c r="C28" s="54"/>
      <c r="AD28" s="156"/>
    </row>
    <row r="29" spans="1:30" s="52" customFormat="1" ht="11.25">
      <c r="A29" s="158"/>
      <c r="B29" s="53"/>
      <c r="C29" s="54"/>
      <c r="AD29" s="156"/>
    </row>
    <row r="30" spans="1:30" s="52" customFormat="1" ht="11.25">
      <c r="A30" s="158"/>
      <c r="B30" s="53"/>
      <c r="C30" s="54"/>
      <c r="AD30" s="156"/>
    </row>
    <row r="31" spans="1:30" s="52" customFormat="1" ht="11.25">
      <c r="A31" s="158"/>
      <c r="B31" s="53"/>
      <c r="C31" s="54"/>
      <c r="AD31" s="156"/>
    </row>
    <row r="32" spans="1:30" s="52" customFormat="1" ht="11.25">
      <c r="A32" s="158"/>
      <c r="B32" s="53"/>
      <c r="C32" s="54"/>
      <c r="AD32" s="156"/>
    </row>
    <row r="33" spans="1:30" s="52" customFormat="1" ht="11.25">
      <c r="A33" s="158"/>
      <c r="B33" s="53"/>
      <c r="C33" s="54"/>
      <c r="AD33" s="156"/>
    </row>
    <row r="34" spans="1:30" s="52" customFormat="1" ht="11.25">
      <c r="A34" s="158"/>
      <c r="B34" s="53"/>
      <c r="C34" s="54"/>
      <c r="AD34" s="156"/>
    </row>
    <row r="35" spans="1:30" s="52" customFormat="1" ht="11.25">
      <c r="A35" s="158"/>
      <c r="B35" s="53"/>
      <c r="C35" s="54"/>
      <c r="AD35" s="156"/>
    </row>
    <row r="36" spans="1:30" s="52" customFormat="1" ht="11.25">
      <c r="A36" s="158"/>
      <c r="B36" s="53"/>
      <c r="C36" s="54"/>
      <c r="AD36" s="156"/>
    </row>
    <row r="37" spans="1:30" s="52" customFormat="1" ht="11.25">
      <c r="A37" s="158"/>
      <c r="B37" s="53"/>
      <c r="C37" s="54"/>
      <c r="AD37" s="156"/>
    </row>
    <row r="38" spans="1:30" s="52" customFormat="1" ht="11.25">
      <c r="A38" s="158"/>
      <c r="B38" s="53"/>
      <c r="C38" s="54"/>
      <c r="AD38" s="156"/>
    </row>
    <row r="39" spans="1:30" s="52" customFormat="1" ht="11.25">
      <c r="A39" s="158"/>
      <c r="B39" s="53"/>
      <c r="C39" s="54"/>
      <c r="AD39" s="156"/>
    </row>
    <row r="40" spans="1:30" s="52" customFormat="1" ht="11.25">
      <c r="A40" s="158"/>
      <c r="B40" s="53"/>
      <c r="C40" s="54"/>
      <c r="AD40" s="156"/>
    </row>
    <row r="41" spans="1:30" s="52" customFormat="1" ht="11.25">
      <c r="A41" s="158"/>
      <c r="B41" s="53"/>
      <c r="C41" s="54"/>
      <c r="AD41" s="156"/>
    </row>
    <row r="42" spans="1:30" s="52" customFormat="1" ht="11.25">
      <c r="A42" s="158"/>
      <c r="B42" s="53"/>
      <c r="C42" s="54"/>
      <c r="AD42" s="156"/>
    </row>
    <row r="43" spans="1:30" s="52" customFormat="1" ht="11.25">
      <c r="A43" s="158"/>
      <c r="B43" s="53"/>
      <c r="C43" s="54"/>
      <c r="AD43" s="156"/>
    </row>
    <row r="44" spans="1:30" s="52" customFormat="1" ht="11.25">
      <c r="A44" s="158"/>
      <c r="B44" s="53"/>
      <c r="C44" s="54"/>
      <c r="AD44" s="156"/>
    </row>
    <row r="45" spans="1:30" s="52" customFormat="1" ht="11.25">
      <c r="A45" s="158"/>
      <c r="B45" s="53"/>
      <c r="C45" s="54"/>
      <c r="AD45" s="156"/>
    </row>
    <row r="46" spans="1:30" s="52" customFormat="1" ht="11.25">
      <c r="A46" s="158"/>
      <c r="B46" s="53"/>
      <c r="C46" s="54"/>
      <c r="AD46" s="156"/>
    </row>
    <row r="47" spans="1:30" s="52" customFormat="1" ht="11.25">
      <c r="A47" s="158"/>
      <c r="B47" s="53"/>
      <c r="C47" s="54"/>
      <c r="AD47" s="156"/>
    </row>
    <row r="48" spans="1:30" s="52" customFormat="1" ht="11.25">
      <c r="A48" s="158"/>
      <c r="B48" s="53"/>
      <c r="C48" s="54"/>
      <c r="AD48" s="156"/>
    </row>
    <row r="49" spans="1:30" s="52" customFormat="1" ht="11.25">
      <c r="A49" s="158"/>
      <c r="B49" s="53"/>
      <c r="C49" s="54"/>
      <c r="AD49" s="156"/>
    </row>
    <row r="50" spans="1:30" s="52" customFormat="1" ht="11.25">
      <c r="A50" s="158"/>
      <c r="B50" s="53"/>
      <c r="C50" s="54"/>
      <c r="AD50" s="156"/>
    </row>
    <row r="51" spans="1:30" s="52" customFormat="1" ht="11.25">
      <c r="A51" s="158"/>
      <c r="B51" s="53"/>
      <c r="C51" s="54"/>
      <c r="AD51" s="156"/>
    </row>
    <row r="52" spans="1:30" s="52" customFormat="1" ht="11.25">
      <c r="A52" s="158"/>
      <c r="B52" s="53"/>
      <c r="C52" s="54"/>
      <c r="AD52" s="156"/>
    </row>
    <row r="53" spans="1:30" s="52" customFormat="1" ht="11.25">
      <c r="A53" s="158"/>
      <c r="B53" s="53"/>
      <c r="C53" s="54"/>
      <c r="AD53" s="156"/>
    </row>
    <row r="54" spans="1:30" s="52" customFormat="1" ht="11.25">
      <c r="A54" s="158"/>
      <c r="B54" s="53"/>
      <c r="C54" s="54"/>
      <c r="AD54" s="156"/>
    </row>
    <row r="55" spans="1:30" s="52" customFormat="1" ht="11.25">
      <c r="A55" s="158"/>
      <c r="B55" s="53"/>
      <c r="C55" s="54"/>
      <c r="AD55" s="156"/>
    </row>
    <row r="56" spans="1:30" s="52" customFormat="1" ht="11.25">
      <c r="A56" s="158"/>
      <c r="B56" s="53"/>
      <c r="C56" s="54"/>
      <c r="AD56" s="156"/>
    </row>
    <row r="57" spans="1:30" s="52" customFormat="1" ht="11.25">
      <c r="A57" s="158"/>
      <c r="B57" s="53"/>
      <c r="C57" s="54"/>
      <c r="AD57" s="156"/>
    </row>
    <row r="58" spans="1:30" s="52" customFormat="1" ht="11.25">
      <c r="A58" s="158"/>
      <c r="B58" s="53"/>
      <c r="C58" s="54"/>
      <c r="AD58" s="156"/>
    </row>
    <row r="59" spans="1:30" s="52" customFormat="1" ht="11.25">
      <c r="A59" s="158"/>
      <c r="B59" s="53"/>
      <c r="C59" s="54"/>
      <c r="AD59" s="156"/>
    </row>
    <row r="60" spans="1:30" s="52" customFormat="1" ht="11.25">
      <c r="A60" s="158"/>
      <c r="B60" s="53"/>
      <c r="C60" s="54"/>
      <c r="AD60" s="156"/>
    </row>
    <row r="61" spans="1:30" s="52" customFormat="1" ht="11.25">
      <c r="A61" s="158"/>
      <c r="B61" s="53"/>
      <c r="C61" s="54"/>
      <c r="AD61" s="156"/>
    </row>
    <row r="62" spans="1:30" s="52" customFormat="1" ht="11.25">
      <c r="A62" s="158"/>
      <c r="B62" s="53"/>
      <c r="C62" s="54"/>
      <c r="AD62" s="156"/>
    </row>
    <row r="63" spans="1:30" s="52" customFormat="1" ht="11.25">
      <c r="A63" s="158"/>
      <c r="B63" s="53"/>
      <c r="C63" s="54"/>
      <c r="AD63" s="156"/>
    </row>
    <row r="64" spans="1:30" s="52" customFormat="1" ht="11.25">
      <c r="A64" s="158"/>
      <c r="B64" s="53"/>
      <c r="C64" s="54"/>
      <c r="AD64" s="156"/>
    </row>
    <row r="65" spans="1:30" s="52" customFormat="1" ht="11.25">
      <c r="A65" s="158"/>
      <c r="B65" s="53"/>
      <c r="C65" s="54"/>
      <c r="AD65" s="156"/>
    </row>
    <row r="66" spans="1:30" s="52" customFormat="1" ht="11.25">
      <c r="A66" s="158"/>
      <c r="B66" s="53"/>
      <c r="C66" s="54"/>
      <c r="AD66" s="156"/>
    </row>
    <row r="67" spans="1:30" s="52" customFormat="1" ht="11.25">
      <c r="A67" s="158"/>
      <c r="B67" s="53"/>
      <c r="C67" s="54"/>
      <c r="AD67" s="156"/>
    </row>
    <row r="68" spans="1:30" s="52" customFormat="1" ht="11.25">
      <c r="A68" s="158"/>
      <c r="B68" s="53"/>
      <c r="C68" s="54"/>
      <c r="AD68" s="156"/>
    </row>
    <row r="69" spans="1:30" s="52" customFormat="1" ht="11.25">
      <c r="A69" s="158"/>
      <c r="B69" s="53"/>
      <c r="C69" s="54"/>
      <c r="AD69" s="156"/>
    </row>
    <row r="70" spans="1:30" s="52" customFormat="1" ht="11.25">
      <c r="A70" s="158"/>
      <c r="B70" s="53"/>
      <c r="C70" s="54"/>
      <c r="AD70" s="156"/>
    </row>
    <row r="71" spans="1:30" s="52" customFormat="1" ht="11.25">
      <c r="A71" s="158"/>
      <c r="B71" s="53"/>
      <c r="C71" s="54"/>
      <c r="AD71" s="156"/>
    </row>
    <row r="72" spans="1:30" s="52" customFormat="1" ht="11.25">
      <c r="A72" s="158"/>
      <c r="B72" s="53"/>
      <c r="C72" s="54"/>
      <c r="AD72" s="156"/>
    </row>
    <row r="73" spans="1:30" s="52" customFormat="1" ht="11.25">
      <c r="A73" s="158"/>
      <c r="B73" s="53"/>
      <c r="C73" s="54"/>
      <c r="AD73" s="156"/>
    </row>
    <row r="74" spans="1:30" s="52" customFormat="1" ht="11.25">
      <c r="A74" s="158"/>
      <c r="B74" s="53"/>
      <c r="C74" s="54"/>
      <c r="AD74" s="156"/>
    </row>
    <row r="75" spans="1:30" s="52" customFormat="1" ht="11.25">
      <c r="A75" s="158"/>
      <c r="B75" s="53"/>
      <c r="C75" s="54"/>
      <c r="AD75" s="156"/>
    </row>
    <row r="76" spans="1:30" s="52" customFormat="1" ht="11.25">
      <c r="A76" s="158"/>
      <c r="B76" s="53"/>
      <c r="C76" s="54"/>
      <c r="AD76" s="156"/>
    </row>
    <row r="77" spans="1:30" s="52" customFormat="1" ht="11.25">
      <c r="A77" s="158"/>
      <c r="B77" s="53"/>
      <c r="C77" s="54"/>
      <c r="AD77" s="156"/>
    </row>
    <row r="78" spans="1:30" s="52" customFormat="1" ht="11.25">
      <c r="A78" s="158"/>
      <c r="B78" s="53"/>
      <c r="C78" s="54"/>
      <c r="AD78" s="156"/>
    </row>
  </sheetData>
  <sheetProtection selectLockedCells="1"/>
  <mergeCells count="44">
    <mergeCell ref="A6:A9"/>
    <mergeCell ref="Q8:Q9"/>
    <mergeCell ref="K8:K9"/>
    <mergeCell ref="N8:N9"/>
    <mergeCell ref="N6:P7"/>
    <mergeCell ref="Q6:S7"/>
    <mergeCell ref="E8:E9"/>
    <mergeCell ref="J8:J9"/>
    <mergeCell ref="C8:C9"/>
    <mergeCell ref="D8:D9"/>
    <mergeCell ref="M8:M9"/>
    <mergeCell ref="I8:I9"/>
    <mergeCell ref="A4:AD4"/>
    <mergeCell ref="H1:J1"/>
    <mergeCell ref="W6:Y7"/>
    <mergeCell ref="O8:O9"/>
    <mergeCell ref="A1:B1"/>
    <mergeCell ref="E6:G7"/>
    <mergeCell ref="A3:AD3"/>
    <mergeCell ref="W8:W9"/>
    <mergeCell ref="B8:B9"/>
    <mergeCell ref="V8:V9"/>
    <mergeCell ref="B6:D7"/>
    <mergeCell ref="K6:M7"/>
    <mergeCell ref="F8:F9"/>
    <mergeCell ref="L8:L9"/>
    <mergeCell ref="AD6:AD9"/>
    <mergeCell ref="H6:J7"/>
    <mergeCell ref="U8:U9"/>
    <mergeCell ref="H8:H9"/>
    <mergeCell ref="G8:G9"/>
    <mergeCell ref="AC6:AC7"/>
    <mergeCell ref="R8:R9"/>
    <mergeCell ref="P8:P9"/>
    <mergeCell ref="Z6:AB7"/>
    <mergeCell ref="Z8:Z9"/>
    <mergeCell ref="AB8:AB9"/>
    <mergeCell ref="AA8:AA9"/>
    <mergeCell ref="T6:V7"/>
    <mergeCell ref="AC8:AC9"/>
    <mergeCell ref="Y8:Y9"/>
    <mergeCell ref="S8:S9"/>
    <mergeCell ref="T8:T9"/>
    <mergeCell ref="X8:X9"/>
  </mergeCells>
  <phoneticPr fontId="2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32" fitToHeight="4" pageOrder="overThenDown" orientation="portrait" r:id="rId1"/>
  <headerFooter alignWithMargins="0"/>
  <legacy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P15"/>
  <sheetViews>
    <sheetView showGridLines="0" view="pageBreakPreview" zoomScaleNormal="100" zoomScaleSheetLayoutView="100" workbookViewId="0">
      <selection activeCell="H24" sqref="H24"/>
    </sheetView>
  </sheetViews>
  <sheetFormatPr defaultRowHeight="11.25"/>
  <cols>
    <col min="1" max="1" width="6.77734375" style="3" customWidth="1"/>
    <col min="2" max="7" width="9.6640625" style="3" customWidth="1"/>
    <col min="8" max="15" width="8.77734375" style="3" customWidth="1"/>
    <col min="16" max="16" width="6.77734375" style="3" customWidth="1"/>
    <col min="17" max="16384" width="8.88671875" style="3"/>
  </cols>
  <sheetData>
    <row r="1" spans="1:16" s="308" customFormat="1" ht="15" customHeight="1">
      <c r="A1" s="308" t="s">
        <v>87</v>
      </c>
      <c r="P1" s="309" t="s">
        <v>130</v>
      </c>
    </row>
    <row r="2" spans="1:16" s="308" customFormat="1" ht="15" customHeight="1">
      <c r="P2" s="309"/>
    </row>
    <row r="3" spans="1:16" s="313" customFormat="1" ht="24.95" customHeight="1">
      <c r="A3" s="1001" t="s">
        <v>490</v>
      </c>
      <c r="B3" s="1001"/>
      <c r="C3" s="1001"/>
      <c r="D3" s="1001"/>
      <c r="E3" s="1001"/>
      <c r="F3" s="1001"/>
      <c r="G3" s="1001"/>
      <c r="H3" s="1001"/>
      <c r="I3" s="1001"/>
      <c r="J3" s="1001"/>
      <c r="K3" s="1001"/>
      <c r="L3" s="1001"/>
      <c r="M3" s="1001"/>
      <c r="N3" s="1001"/>
      <c r="O3" s="1001"/>
      <c r="P3" s="1001"/>
    </row>
    <row r="4" spans="1:16" s="313" customFormat="1" ht="24.95" customHeight="1">
      <c r="A4" s="1002" t="s">
        <v>132</v>
      </c>
      <c r="B4" s="1002"/>
      <c r="C4" s="1002"/>
      <c r="D4" s="1002"/>
      <c r="E4" s="1002"/>
      <c r="F4" s="1002"/>
      <c r="G4" s="1002"/>
      <c r="H4" s="1002"/>
      <c r="I4" s="1002"/>
      <c r="J4" s="1002"/>
      <c r="K4" s="1002"/>
      <c r="L4" s="1002"/>
      <c r="M4" s="1002"/>
      <c r="N4" s="1002"/>
      <c r="O4" s="1002"/>
      <c r="P4" s="1002"/>
    </row>
    <row r="5" spans="1:16" ht="15" customHeight="1" thickBot="1">
      <c r="A5" s="310" t="s">
        <v>31</v>
      </c>
      <c r="B5" s="310"/>
      <c r="C5" s="311"/>
      <c r="D5" s="310"/>
      <c r="H5" s="311"/>
      <c r="I5" s="310"/>
      <c r="J5" s="311"/>
      <c r="K5" s="310"/>
      <c r="L5" s="311"/>
      <c r="P5" s="312" t="s">
        <v>32</v>
      </c>
    </row>
    <row r="6" spans="1:16" ht="15.75" customHeight="1">
      <c r="A6" s="1003" t="s">
        <v>141</v>
      </c>
      <c r="B6" s="1006" t="s">
        <v>381</v>
      </c>
      <c r="C6" s="1007"/>
      <c r="D6" s="1010" t="s">
        <v>382</v>
      </c>
      <c r="E6" s="1006"/>
      <c r="F6" s="1007" t="s">
        <v>383</v>
      </c>
      <c r="G6" s="1007"/>
      <c r="H6" s="1012" t="s">
        <v>386</v>
      </c>
      <c r="I6" s="1013"/>
      <c r="J6" s="1012" t="s">
        <v>385</v>
      </c>
      <c r="K6" s="1013"/>
      <c r="L6" s="1012" t="s">
        <v>384</v>
      </c>
      <c r="M6" s="1016"/>
      <c r="N6" s="1013" t="s">
        <v>198</v>
      </c>
      <c r="O6" s="1013"/>
      <c r="P6" s="1024" t="s">
        <v>243</v>
      </c>
    </row>
    <row r="7" spans="1:16" ht="18.75" customHeight="1">
      <c r="A7" s="1004"/>
      <c r="B7" s="1008"/>
      <c r="C7" s="1009"/>
      <c r="D7" s="1011"/>
      <c r="E7" s="1008"/>
      <c r="F7" s="1009"/>
      <c r="G7" s="1009"/>
      <c r="H7" s="1014"/>
      <c r="I7" s="1015"/>
      <c r="J7" s="1014"/>
      <c r="K7" s="1015"/>
      <c r="L7" s="1014"/>
      <c r="M7" s="1017"/>
      <c r="N7" s="1015"/>
      <c r="O7" s="1015"/>
      <c r="P7" s="1025"/>
    </row>
    <row r="8" spans="1:16" ht="15.75" customHeight="1">
      <c r="A8" s="1004"/>
      <c r="B8" s="1018" t="s">
        <v>199</v>
      </c>
      <c r="C8" s="999" t="s">
        <v>200</v>
      </c>
      <c r="D8" s="1020" t="s">
        <v>199</v>
      </c>
      <c r="E8" s="1022" t="s">
        <v>200</v>
      </c>
      <c r="F8" s="1020" t="s">
        <v>199</v>
      </c>
      <c r="G8" s="999" t="s">
        <v>200</v>
      </c>
      <c r="H8" s="1018" t="s">
        <v>199</v>
      </c>
      <c r="I8" s="999" t="s">
        <v>200</v>
      </c>
      <c r="J8" s="1020" t="s">
        <v>199</v>
      </c>
      <c r="K8" s="999" t="s">
        <v>200</v>
      </c>
      <c r="L8" s="1018" t="s">
        <v>199</v>
      </c>
      <c r="M8" s="999" t="s">
        <v>200</v>
      </c>
      <c r="N8" s="1020" t="s">
        <v>199</v>
      </c>
      <c r="O8" s="999" t="s">
        <v>200</v>
      </c>
      <c r="P8" s="1025"/>
    </row>
    <row r="9" spans="1:16" ht="15.75" customHeight="1">
      <c r="A9" s="1005"/>
      <c r="B9" s="1019"/>
      <c r="C9" s="1000"/>
      <c r="D9" s="1021"/>
      <c r="E9" s="1023"/>
      <c r="F9" s="1021"/>
      <c r="G9" s="1000"/>
      <c r="H9" s="1019"/>
      <c r="I9" s="1000"/>
      <c r="J9" s="1021"/>
      <c r="K9" s="1000"/>
      <c r="L9" s="1019"/>
      <c r="M9" s="1000"/>
      <c r="N9" s="1021"/>
      <c r="O9" s="1000"/>
      <c r="P9" s="1026"/>
    </row>
    <row r="10" spans="1:16" s="1" customFormat="1" ht="51" customHeight="1">
      <c r="A10" s="423">
        <v>2020</v>
      </c>
      <c r="B10" s="36">
        <v>143</v>
      </c>
      <c r="C10" s="29">
        <v>22666.200000000004</v>
      </c>
      <c r="D10" s="541">
        <v>72</v>
      </c>
      <c r="E10" s="542">
        <v>11703.1</v>
      </c>
      <c r="F10" s="543">
        <v>37</v>
      </c>
      <c r="G10" s="543">
        <v>4842.8</v>
      </c>
      <c r="H10" s="544">
        <v>0</v>
      </c>
      <c r="I10" s="544">
        <v>0</v>
      </c>
      <c r="J10" s="543">
        <v>5</v>
      </c>
      <c r="K10" s="543">
        <v>229.4</v>
      </c>
      <c r="L10" s="543">
        <v>22</v>
      </c>
      <c r="M10" s="543">
        <v>4269.8999999999996</v>
      </c>
      <c r="N10" s="543">
        <v>7</v>
      </c>
      <c r="O10" s="543">
        <v>1621</v>
      </c>
      <c r="P10" s="545">
        <v>2020</v>
      </c>
    </row>
    <row r="11" spans="1:16" s="1" customFormat="1" ht="51" customHeight="1">
      <c r="A11" s="521">
        <v>2021</v>
      </c>
      <c r="B11" s="331">
        <f t="shared" ref="B11:C13" si="0">SUM(D11,F11,H11,J11,L11,N11)</f>
        <v>143</v>
      </c>
      <c r="C11" s="331">
        <f t="shared" si="0"/>
        <v>22666</v>
      </c>
      <c r="D11" s="353">
        <v>72</v>
      </c>
      <c r="E11" s="354">
        <v>11703</v>
      </c>
      <c r="F11" s="355">
        <v>37</v>
      </c>
      <c r="G11" s="355">
        <v>4843</v>
      </c>
      <c r="H11" s="356">
        <v>0</v>
      </c>
      <c r="I11" s="356">
        <v>0</v>
      </c>
      <c r="J11" s="355">
        <v>5</v>
      </c>
      <c r="K11" s="355">
        <v>229</v>
      </c>
      <c r="L11" s="355">
        <v>23</v>
      </c>
      <c r="M11" s="355">
        <v>4292</v>
      </c>
      <c r="N11" s="355">
        <v>6</v>
      </c>
      <c r="O11" s="546">
        <v>1599</v>
      </c>
      <c r="P11" s="423">
        <v>2021</v>
      </c>
    </row>
    <row r="12" spans="1:16" s="342" customFormat="1" ht="51" customHeight="1">
      <c r="A12" s="547">
        <v>2022</v>
      </c>
      <c r="B12" s="352">
        <f t="shared" si="0"/>
        <v>143</v>
      </c>
      <c r="C12" s="331">
        <f t="shared" si="0"/>
        <v>22666.200000000004</v>
      </c>
      <c r="D12" s="353">
        <v>72</v>
      </c>
      <c r="E12" s="354">
        <v>11703.1</v>
      </c>
      <c r="F12" s="355">
        <v>37</v>
      </c>
      <c r="G12" s="355">
        <v>4842.8</v>
      </c>
      <c r="H12" s="356">
        <v>0</v>
      </c>
      <c r="I12" s="356">
        <v>0</v>
      </c>
      <c r="J12" s="355">
        <v>5</v>
      </c>
      <c r="K12" s="355">
        <v>229.4</v>
      </c>
      <c r="L12" s="355">
        <v>23</v>
      </c>
      <c r="M12" s="355">
        <v>4291.8999999999996</v>
      </c>
      <c r="N12" s="355">
        <v>6</v>
      </c>
      <c r="O12" s="355">
        <v>1599</v>
      </c>
      <c r="P12" s="357">
        <v>2022</v>
      </c>
    </row>
    <row r="13" spans="1:16" s="342" customFormat="1" ht="51" customHeight="1">
      <c r="A13" s="547">
        <v>2023</v>
      </c>
      <c r="B13" s="352">
        <f t="shared" si="0"/>
        <v>143</v>
      </c>
      <c r="C13" s="331">
        <f t="shared" si="0"/>
        <v>22665.8</v>
      </c>
      <c r="D13" s="356">
        <v>72</v>
      </c>
      <c r="E13" s="356">
        <v>11703</v>
      </c>
      <c r="F13" s="356">
        <v>37</v>
      </c>
      <c r="G13" s="356">
        <v>4842.8</v>
      </c>
      <c r="H13" s="356">
        <v>0</v>
      </c>
      <c r="I13" s="356">
        <v>0</v>
      </c>
      <c r="J13" s="356">
        <v>5</v>
      </c>
      <c r="K13" s="356">
        <v>229</v>
      </c>
      <c r="L13" s="356">
        <v>23</v>
      </c>
      <c r="M13" s="356">
        <v>4292</v>
      </c>
      <c r="N13" s="356">
        <v>6</v>
      </c>
      <c r="O13" s="356">
        <v>1599</v>
      </c>
      <c r="P13" s="357">
        <v>2023</v>
      </c>
    </row>
    <row r="14" spans="1:16" s="1" customFormat="1" ht="51" customHeight="1" thickBot="1">
      <c r="A14" s="478">
        <v>2024</v>
      </c>
      <c r="B14" s="548">
        <f>SUM(D14,F14,H14,J14,L14,N14)</f>
        <v>143</v>
      </c>
      <c r="C14" s="549">
        <f>SUM(E14,G14,I14,K14,M14,O14)</f>
        <v>22665.8</v>
      </c>
      <c r="D14" s="550">
        <v>72</v>
      </c>
      <c r="E14" s="550">
        <v>11703</v>
      </c>
      <c r="F14" s="550">
        <v>37</v>
      </c>
      <c r="G14" s="550">
        <v>4842.8</v>
      </c>
      <c r="H14" s="550">
        <v>0</v>
      </c>
      <c r="I14" s="550">
        <v>0</v>
      </c>
      <c r="J14" s="550">
        <v>5</v>
      </c>
      <c r="K14" s="550">
        <v>229</v>
      </c>
      <c r="L14" s="550">
        <v>23</v>
      </c>
      <c r="M14" s="550">
        <v>4292</v>
      </c>
      <c r="N14" s="550">
        <v>6</v>
      </c>
      <c r="O14" s="551">
        <v>1599</v>
      </c>
      <c r="P14" s="479">
        <v>2024</v>
      </c>
    </row>
    <row r="15" spans="1:16" ht="15" customHeight="1">
      <c r="A15" s="3" t="s">
        <v>229</v>
      </c>
      <c r="D15" s="37"/>
    </row>
  </sheetData>
  <mergeCells count="25">
    <mergeCell ref="P6:P9"/>
    <mergeCell ref="N8:N9"/>
    <mergeCell ref="O8:O9"/>
    <mergeCell ref="H8:H9"/>
    <mergeCell ref="I8:I9"/>
    <mergeCell ref="J8:J9"/>
    <mergeCell ref="K8:K9"/>
    <mergeCell ref="L8:L9"/>
    <mergeCell ref="M8:M9"/>
    <mergeCell ref="G8:G9"/>
    <mergeCell ref="A3:P3"/>
    <mergeCell ref="A4:P4"/>
    <mergeCell ref="A6:A9"/>
    <mergeCell ref="B6:C7"/>
    <mergeCell ref="D6:E7"/>
    <mergeCell ref="F6:G7"/>
    <mergeCell ref="H6:I7"/>
    <mergeCell ref="J6:K7"/>
    <mergeCell ref="L6:M7"/>
    <mergeCell ref="N6:O7"/>
    <mergeCell ref="B8:B9"/>
    <mergeCell ref="C8:C9"/>
    <mergeCell ref="D8:D9"/>
    <mergeCell ref="E8:E9"/>
    <mergeCell ref="F8:F9"/>
  </mergeCells>
  <phoneticPr fontId="2" type="noConversion"/>
  <pageMargins left="0.53" right="0.48" top="0.71" bottom="0.91" header="0.51181102362204722" footer="0.51181102362204722"/>
  <pageSetup paperSize="9" scale="56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D16"/>
  <sheetViews>
    <sheetView showGridLines="0" view="pageBreakPreview" zoomScaleNormal="100" zoomScaleSheetLayoutView="100" workbookViewId="0">
      <selection activeCell="F20" sqref="F20"/>
    </sheetView>
  </sheetViews>
  <sheetFormatPr defaultRowHeight="24.95" customHeight="1"/>
  <cols>
    <col min="1" max="1" width="6.77734375" style="111" customWidth="1"/>
    <col min="2" max="15" width="8.77734375" style="3" customWidth="1"/>
    <col min="16" max="16" width="6.77734375" style="111" customWidth="1"/>
    <col min="17" max="16384" width="8.88671875" style="3"/>
  </cols>
  <sheetData>
    <row r="1" spans="1:30" s="110" customFormat="1" ht="15" customHeight="1">
      <c r="A1" s="466" t="s">
        <v>87</v>
      </c>
      <c r="B1" s="467"/>
      <c r="C1" s="468"/>
      <c r="D1" s="468"/>
      <c r="E1" s="468"/>
      <c r="F1" s="468"/>
      <c r="G1" s="468"/>
      <c r="H1" s="468"/>
      <c r="I1" s="468"/>
      <c r="J1" s="468"/>
      <c r="K1" s="468"/>
      <c r="L1" s="468"/>
      <c r="M1" s="468"/>
      <c r="N1" s="468"/>
      <c r="O1" s="469"/>
      <c r="P1" s="469"/>
      <c r="Q1" s="115"/>
      <c r="R1" s="115"/>
      <c r="S1" s="115"/>
      <c r="T1" s="115"/>
      <c r="U1" s="115"/>
      <c r="V1" s="115"/>
      <c r="W1" s="115"/>
      <c r="X1" s="115"/>
      <c r="Y1" s="115"/>
      <c r="Z1" s="115"/>
      <c r="AA1" s="115"/>
      <c r="AB1" s="115"/>
      <c r="AC1" s="115"/>
      <c r="AD1" s="470" t="s">
        <v>130</v>
      </c>
    </row>
    <row r="2" spans="1:30" s="110" customFormat="1" ht="15" customHeight="1">
      <c r="A2" s="471"/>
      <c r="B2" s="112"/>
      <c r="C2" s="314"/>
      <c r="D2" s="314"/>
      <c r="E2" s="314"/>
      <c r="F2" s="314"/>
      <c r="G2" s="314"/>
      <c r="H2" s="314"/>
      <c r="I2" s="314"/>
      <c r="J2" s="314"/>
      <c r="K2" s="314"/>
      <c r="L2" s="314"/>
      <c r="M2" s="314"/>
      <c r="N2" s="314"/>
      <c r="O2" s="314"/>
      <c r="P2" s="315"/>
      <c r="Q2" s="472"/>
      <c r="R2" s="472"/>
      <c r="S2" s="472"/>
      <c r="T2" s="472"/>
      <c r="U2" s="472"/>
      <c r="V2" s="472"/>
      <c r="W2" s="472"/>
      <c r="X2" s="472"/>
      <c r="Y2" s="472"/>
      <c r="Z2" s="472"/>
      <c r="AA2" s="472"/>
      <c r="AB2" s="472"/>
      <c r="AC2" s="472"/>
      <c r="AD2" s="473"/>
    </row>
    <row r="3" spans="1:30" s="211" customFormat="1" ht="24.95" customHeight="1">
      <c r="A3" s="1027" t="s">
        <v>133</v>
      </c>
      <c r="B3" s="1028"/>
      <c r="C3" s="1028"/>
      <c r="D3" s="1028"/>
      <c r="E3" s="1028"/>
      <c r="F3" s="1028"/>
      <c r="G3" s="1028"/>
      <c r="H3" s="1028"/>
      <c r="I3" s="1028"/>
      <c r="J3" s="1028"/>
      <c r="K3" s="1028"/>
      <c r="L3" s="1028"/>
      <c r="M3" s="1028"/>
      <c r="N3" s="1028"/>
      <c r="O3" s="1028"/>
      <c r="P3" s="1028"/>
      <c r="Q3" s="1028"/>
      <c r="R3" s="1028"/>
      <c r="S3" s="1028"/>
      <c r="T3" s="1028"/>
      <c r="U3" s="1028"/>
      <c r="V3" s="1028"/>
      <c r="W3" s="1028"/>
      <c r="X3" s="1028"/>
      <c r="Y3" s="1028"/>
      <c r="Z3" s="1028"/>
      <c r="AA3" s="1028"/>
      <c r="AB3" s="1028"/>
      <c r="AC3" s="1028"/>
      <c r="AD3" s="1029"/>
    </row>
    <row r="4" spans="1:30" s="211" customFormat="1" ht="24.95" customHeight="1">
      <c r="A4" s="1027" t="s">
        <v>387</v>
      </c>
      <c r="B4" s="1028"/>
      <c r="C4" s="1028"/>
      <c r="D4" s="1028"/>
      <c r="E4" s="1028"/>
      <c r="F4" s="1028"/>
      <c r="G4" s="1028"/>
      <c r="H4" s="1028"/>
      <c r="I4" s="1028"/>
      <c r="J4" s="1028"/>
      <c r="K4" s="1028"/>
      <c r="L4" s="1028"/>
      <c r="M4" s="1028"/>
      <c r="N4" s="1028"/>
      <c r="O4" s="1028"/>
      <c r="P4" s="1028"/>
      <c r="Q4" s="1028"/>
      <c r="R4" s="1028"/>
      <c r="S4" s="1028"/>
      <c r="T4" s="1028"/>
      <c r="U4" s="1028"/>
      <c r="V4" s="1028"/>
      <c r="W4" s="1028"/>
      <c r="X4" s="1028"/>
      <c r="Y4" s="1028"/>
      <c r="Z4" s="1028"/>
      <c r="AA4" s="1028"/>
      <c r="AB4" s="1028"/>
      <c r="AC4" s="1028"/>
      <c r="AD4" s="1029"/>
    </row>
    <row r="5" spans="1:30" s="111" customFormat="1" ht="15" customHeight="1" thickBot="1">
      <c r="A5" s="471" t="s">
        <v>35</v>
      </c>
      <c r="B5" s="112"/>
      <c r="C5" s="314"/>
      <c r="D5" s="314"/>
      <c r="E5" s="314"/>
      <c r="F5" s="314"/>
      <c r="G5" s="314"/>
      <c r="H5" s="314"/>
      <c r="I5" s="314"/>
      <c r="J5" s="314"/>
      <c r="K5" s="314"/>
      <c r="L5" s="314"/>
      <c r="M5" s="314"/>
      <c r="N5" s="314"/>
      <c r="O5" s="315"/>
      <c r="P5" s="315"/>
      <c r="Q5" s="138"/>
      <c r="R5" s="138"/>
      <c r="S5" s="138"/>
      <c r="T5" s="138"/>
      <c r="U5" s="138"/>
      <c r="V5" s="138"/>
      <c r="W5" s="138"/>
      <c r="X5" s="138"/>
      <c r="Y5" s="138"/>
      <c r="Z5" s="138"/>
      <c r="AA5" s="138"/>
      <c r="AB5" s="138"/>
      <c r="AC5" s="138"/>
      <c r="AD5" s="474" t="s">
        <v>388</v>
      </c>
    </row>
    <row r="6" spans="1:30" s="111" customFormat="1" ht="18" customHeight="1">
      <c r="A6" s="1047" t="s">
        <v>8</v>
      </c>
      <c r="B6" s="1050" t="s">
        <v>418</v>
      </c>
      <c r="C6" s="1051"/>
      <c r="D6" s="1030" t="s">
        <v>134</v>
      </c>
      <c r="E6" s="1056" t="s">
        <v>269</v>
      </c>
      <c r="F6" s="1056" t="s">
        <v>135</v>
      </c>
      <c r="G6" s="1056" t="s">
        <v>76</v>
      </c>
      <c r="H6" s="1056" t="s">
        <v>77</v>
      </c>
      <c r="I6" s="1059" t="s">
        <v>78</v>
      </c>
      <c r="J6" s="1056" t="s">
        <v>79</v>
      </c>
      <c r="K6" s="1056" t="s">
        <v>136</v>
      </c>
      <c r="L6" s="1056" t="s">
        <v>491</v>
      </c>
      <c r="M6" s="1042" t="s">
        <v>80</v>
      </c>
      <c r="N6" s="1043"/>
      <c r="O6" s="1043"/>
      <c r="P6" s="1043"/>
      <c r="Q6" s="1044"/>
      <c r="R6" s="911" t="s">
        <v>33</v>
      </c>
      <c r="S6" s="911"/>
      <c r="T6" s="911"/>
      <c r="U6" s="1030" t="s">
        <v>202</v>
      </c>
      <c r="V6" s="1030" t="s">
        <v>203</v>
      </c>
      <c r="W6" s="1039" t="s">
        <v>204</v>
      </c>
      <c r="X6" s="1030" t="s">
        <v>205</v>
      </c>
      <c r="Y6" s="1030" t="s">
        <v>271</v>
      </c>
      <c r="Z6" s="1030" t="s">
        <v>206</v>
      </c>
      <c r="AA6" s="1030" t="s">
        <v>207</v>
      </c>
      <c r="AB6" s="1030" t="s">
        <v>208</v>
      </c>
      <c r="AC6" s="1033" t="s">
        <v>272</v>
      </c>
      <c r="AD6" s="1036" t="s">
        <v>10</v>
      </c>
    </row>
    <row r="7" spans="1:30" s="111" customFormat="1" ht="18" customHeight="1">
      <c r="A7" s="1048"/>
      <c r="B7" s="1052"/>
      <c r="C7" s="1053"/>
      <c r="D7" s="908"/>
      <c r="E7" s="1057"/>
      <c r="F7" s="1057"/>
      <c r="G7" s="1057"/>
      <c r="H7" s="1057"/>
      <c r="I7" s="1060"/>
      <c r="J7" s="1057"/>
      <c r="K7" s="600"/>
      <c r="L7" s="600"/>
      <c r="M7" s="1066" t="s">
        <v>270</v>
      </c>
      <c r="N7" s="1031" t="s">
        <v>226</v>
      </c>
      <c r="O7" s="1034" t="s">
        <v>201</v>
      </c>
      <c r="P7" s="1040" t="s">
        <v>209</v>
      </c>
      <c r="Q7" s="587" t="s">
        <v>34</v>
      </c>
      <c r="R7" s="587" t="s">
        <v>389</v>
      </c>
      <c r="S7" s="1031" t="s">
        <v>210</v>
      </c>
      <c r="T7" s="1031" t="s">
        <v>201</v>
      </c>
      <c r="U7" s="1031"/>
      <c r="V7" s="1031"/>
      <c r="W7" s="1040"/>
      <c r="X7" s="1031"/>
      <c r="Y7" s="1031"/>
      <c r="Z7" s="1031"/>
      <c r="AA7" s="1031"/>
      <c r="AB7" s="1031"/>
      <c r="AC7" s="1034"/>
      <c r="AD7" s="1037"/>
    </row>
    <row r="8" spans="1:30" s="111" customFormat="1" ht="18" customHeight="1">
      <c r="A8" s="1048"/>
      <c r="B8" s="1052"/>
      <c r="C8" s="1053"/>
      <c r="D8" s="908"/>
      <c r="E8" s="1057"/>
      <c r="F8" s="1057"/>
      <c r="G8" s="1057"/>
      <c r="H8" s="1057"/>
      <c r="I8" s="1060"/>
      <c r="J8" s="1057"/>
      <c r="K8" s="600"/>
      <c r="L8" s="600"/>
      <c r="M8" s="600"/>
      <c r="N8" s="1031"/>
      <c r="O8" s="1034"/>
      <c r="P8" s="1040"/>
      <c r="Q8" s="908"/>
      <c r="R8" s="587"/>
      <c r="S8" s="1031"/>
      <c r="T8" s="1031"/>
      <c r="U8" s="1031"/>
      <c r="V8" s="1031"/>
      <c r="W8" s="1040"/>
      <c r="X8" s="1031"/>
      <c r="Y8" s="1031"/>
      <c r="Z8" s="1031"/>
      <c r="AA8" s="1031"/>
      <c r="AB8" s="1031"/>
      <c r="AC8" s="1034"/>
      <c r="AD8" s="1037"/>
    </row>
    <row r="9" spans="1:30" s="111" customFormat="1" ht="18" customHeight="1">
      <c r="A9" s="1049"/>
      <c r="B9" s="1054"/>
      <c r="C9" s="1055"/>
      <c r="D9" s="909"/>
      <c r="E9" s="1058"/>
      <c r="F9" s="1058"/>
      <c r="G9" s="1058"/>
      <c r="H9" s="1058"/>
      <c r="I9" s="1061"/>
      <c r="J9" s="1058"/>
      <c r="K9" s="601"/>
      <c r="L9" s="601"/>
      <c r="M9" s="601"/>
      <c r="N9" s="1032"/>
      <c r="O9" s="1035"/>
      <c r="P9" s="1041"/>
      <c r="Q9" s="909"/>
      <c r="R9" s="588"/>
      <c r="S9" s="1032"/>
      <c r="T9" s="1032"/>
      <c r="U9" s="1032"/>
      <c r="V9" s="1032"/>
      <c r="W9" s="1041"/>
      <c r="X9" s="1032"/>
      <c r="Y9" s="1032"/>
      <c r="Z9" s="1032"/>
      <c r="AA9" s="1032"/>
      <c r="AB9" s="1032"/>
      <c r="AC9" s="1035"/>
      <c r="AD9" s="1038"/>
    </row>
    <row r="10" spans="1:30" ht="24.95" customHeight="1">
      <c r="A10" s="461">
        <v>2020</v>
      </c>
      <c r="B10" s="1067">
        <v>1753</v>
      </c>
      <c r="C10" s="1068"/>
      <c r="D10" s="16">
        <v>4</v>
      </c>
      <c r="E10" s="16">
        <v>600</v>
      </c>
      <c r="F10" s="16">
        <v>133</v>
      </c>
      <c r="G10" s="16">
        <v>842</v>
      </c>
      <c r="H10" s="75">
        <v>0</v>
      </c>
      <c r="I10" s="16">
        <v>113</v>
      </c>
      <c r="J10" s="16">
        <v>2</v>
      </c>
      <c r="K10" s="75">
        <v>0</v>
      </c>
      <c r="L10" s="75">
        <v>6</v>
      </c>
      <c r="M10" s="75">
        <v>0</v>
      </c>
      <c r="N10" s="75">
        <v>0</v>
      </c>
      <c r="O10" s="75">
        <v>0</v>
      </c>
      <c r="P10" s="333">
        <v>39</v>
      </c>
      <c r="Q10" s="333">
        <v>0</v>
      </c>
      <c r="R10" s="333">
        <v>0</v>
      </c>
      <c r="S10" s="333">
        <v>0</v>
      </c>
      <c r="T10" s="333">
        <v>0</v>
      </c>
      <c r="U10" s="333">
        <v>0</v>
      </c>
      <c r="V10" s="333">
        <v>1</v>
      </c>
      <c r="W10" s="335">
        <v>3</v>
      </c>
      <c r="X10" s="336">
        <v>10</v>
      </c>
      <c r="Y10" s="336">
        <v>0</v>
      </c>
      <c r="Z10" s="336">
        <v>0</v>
      </c>
      <c r="AA10" s="333">
        <v>0</v>
      </c>
      <c r="AB10" s="333">
        <v>0</v>
      </c>
      <c r="AC10" s="334">
        <v>0</v>
      </c>
      <c r="AD10" s="462">
        <v>2020</v>
      </c>
    </row>
    <row r="11" spans="1:30" ht="24.95" customHeight="1">
      <c r="A11" s="463">
        <v>2021</v>
      </c>
      <c r="B11" s="1069">
        <f>SUM(D11:AC11,)</f>
        <v>1756</v>
      </c>
      <c r="C11" s="1070"/>
      <c r="D11" s="332">
        <v>4</v>
      </c>
      <c r="E11" s="332">
        <v>600</v>
      </c>
      <c r="F11" s="332">
        <v>133</v>
      </c>
      <c r="G11" s="332">
        <v>842</v>
      </c>
      <c r="H11" s="333">
        <v>0</v>
      </c>
      <c r="I11" s="332">
        <v>115</v>
      </c>
      <c r="J11" s="332">
        <v>2</v>
      </c>
      <c r="K11" s="333">
        <v>0</v>
      </c>
      <c r="L11" s="333">
        <v>6</v>
      </c>
      <c r="M11" s="333">
        <v>0</v>
      </c>
      <c r="N11" s="333">
        <v>0</v>
      </c>
      <c r="O11" s="333">
        <v>0</v>
      </c>
      <c r="P11" s="333">
        <v>39</v>
      </c>
      <c r="Q11" s="333">
        <v>0</v>
      </c>
      <c r="R11" s="333">
        <v>0</v>
      </c>
      <c r="S11" s="333">
        <v>0</v>
      </c>
      <c r="T11" s="333">
        <v>0</v>
      </c>
      <c r="U11" s="333">
        <v>0</v>
      </c>
      <c r="V11" s="333">
        <v>1</v>
      </c>
      <c r="W11" s="335">
        <v>3</v>
      </c>
      <c r="X11" s="336">
        <v>10</v>
      </c>
      <c r="Y11" s="336">
        <v>0</v>
      </c>
      <c r="Z11" s="336">
        <v>1</v>
      </c>
      <c r="AA11" s="333">
        <v>0</v>
      </c>
      <c r="AB11" s="333">
        <v>0</v>
      </c>
      <c r="AC11" s="334">
        <v>0</v>
      </c>
      <c r="AD11" s="462">
        <v>2021</v>
      </c>
    </row>
    <row r="12" spans="1:30" s="344" customFormat="1" ht="24.95" customHeight="1">
      <c r="A12" s="464">
        <v>2022</v>
      </c>
      <c r="B12" s="1069">
        <f>SUM(D12:AC12,)</f>
        <v>1854</v>
      </c>
      <c r="C12" s="1070"/>
      <c r="D12" s="332">
        <v>2</v>
      </c>
      <c r="E12" s="332">
        <v>680</v>
      </c>
      <c r="F12" s="332">
        <v>142</v>
      </c>
      <c r="G12" s="332">
        <v>858</v>
      </c>
      <c r="H12" s="333"/>
      <c r="I12" s="332">
        <v>111</v>
      </c>
      <c r="J12" s="332">
        <v>2</v>
      </c>
      <c r="K12" s="333" t="s">
        <v>273</v>
      </c>
      <c r="L12" s="333">
        <v>3</v>
      </c>
      <c r="M12" s="333" t="s">
        <v>273</v>
      </c>
      <c r="N12" s="333" t="s">
        <v>273</v>
      </c>
      <c r="O12" s="333"/>
      <c r="P12" s="333">
        <v>40</v>
      </c>
      <c r="Q12" s="333">
        <v>1</v>
      </c>
      <c r="R12" s="333" t="s">
        <v>273</v>
      </c>
      <c r="S12" s="333" t="s">
        <v>273</v>
      </c>
      <c r="T12" s="333" t="s">
        <v>273</v>
      </c>
      <c r="U12" s="333" t="s">
        <v>273</v>
      </c>
      <c r="V12" s="333">
        <v>1</v>
      </c>
      <c r="W12" s="335">
        <v>3</v>
      </c>
      <c r="X12" s="336">
        <v>10</v>
      </c>
      <c r="Y12" s="336" t="s">
        <v>273</v>
      </c>
      <c r="Z12" s="336">
        <v>1</v>
      </c>
      <c r="AA12" s="333" t="s">
        <v>273</v>
      </c>
      <c r="AB12" s="333" t="s">
        <v>273</v>
      </c>
      <c r="AC12" s="334" t="s">
        <v>273</v>
      </c>
      <c r="AD12" s="465">
        <v>2022</v>
      </c>
    </row>
    <row r="13" spans="1:30" s="344" customFormat="1" ht="24.95" customHeight="1">
      <c r="A13" s="464">
        <v>2023</v>
      </c>
      <c r="B13" s="1062">
        <f>SUM(D13:AC13,)</f>
        <v>1906</v>
      </c>
      <c r="C13" s="1063"/>
      <c r="D13" s="515">
        <v>1</v>
      </c>
      <c r="E13" s="515">
        <v>680</v>
      </c>
      <c r="F13" s="515">
        <v>150</v>
      </c>
      <c r="G13" s="515">
        <v>907</v>
      </c>
      <c r="H13" s="515" t="s">
        <v>273</v>
      </c>
      <c r="I13" s="515">
        <v>103</v>
      </c>
      <c r="J13" s="515">
        <v>2</v>
      </c>
      <c r="K13" s="515">
        <v>0</v>
      </c>
      <c r="L13" s="515">
        <v>9</v>
      </c>
      <c r="M13" s="515">
        <v>0</v>
      </c>
      <c r="N13" s="515">
        <v>0</v>
      </c>
      <c r="O13" s="515">
        <v>0</v>
      </c>
      <c r="P13" s="515">
        <v>38</v>
      </c>
      <c r="Q13" s="515">
        <v>0</v>
      </c>
      <c r="R13" s="515" t="s">
        <v>273</v>
      </c>
      <c r="S13" s="515" t="s">
        <v>273</v>
      </c>
      <c r="T13" s="515" t="s">
        <v>273</v>
      </c>
      <c r="U13" s="515" t="s">
        <v>273</v>
      </c>
      <c r="V13" s="515">
        <v>3</v>
      </c>
      <c r="W13" s="515">
        <v>3</v>
      </c>
      <c r="X13" s="515">
        <v>10</v>
      </c>
      <c r="Y13" s="515" t="s">
        <v>273</v>
      </c>
      <c r="Z13" s="515">
        <v>0</v>
      </c>
      <c r="AA13" s="515" t="s">
        <v>273</v>
      </c>
      <c r="AB13" s="515" t="s">
        <v>273</v>
      </c>
      <c r="AC13" s="516" t="s">
        <v>273</v>
      </c>
      <c r="AD13" s="465">
        <v>2023</v>
      </c>
    </row>
    <row r="14" spans="1:30" s="1" customFormat="1" ht="24.95" customHeight="1" thickBot="1">
      <c r="A14" s="552">
        <v>2024</v>
      </c>
      <c r="B14" s="1064">
        <f>SUM(D14:AC14,)</f>
        <v>1912</v>
      </c>
      <c r="C14" s="1065"/>
      <c r="D14" s="475">
        <v>1</v>
      </c>
      <c r="E14" s="475">
        <v>698</v>
      </c>
      <c r="F14" s="475">
        <v>147</v>
      </c>
      <c r="G14" s="475">
        <v>903</v>
      </c>
      <c r="H14" s="475">
        <v>0</v>
      </c>
      <c r="I14" s="475">
        <v>100</v>
      </c>
      <c r="J14" s="475">
        <v>2</v>
      </c>
      <c r="K14" s="475">
        <v>0</v>
      </c>
      <c r="L14" s="475">
        <v>6</v>
      </c>
      <c r="M14" s="475">
        <v>0</v>
      </c>
      <c r="N14" s="475">
        <v>0</v>
      </c>
      <c r="O14" s="475">
        <v>0</v>
      </c>
      <c r="P14" s="475">
        <v>39</v>
      </c>
      <c r="Q14" s="475">
        <v>0</v>
      </c>
      <c r="R14" s="475">
        <v>0</v>
      </c>
      <c r="S14" s="475">
        <v>0</v>
      </c>
      <c r="T14" s="475">
        <v>0</v>
      </c>
      <c r="U14" s="475">
        <v>0</v>
      </c>
      <c r="V14" s="475">
        <v>3</v>
      </c>
      <c r="W14" s="475">
        <v>3</v>
      </c>
      <c r="X14" s="475">
        <v>10</v>
      </c>
      <c r="Y14" s="475">
        <v>0</v>
      </c>
      <c r="Z14" s="475">
        <v>0</v>
      </c>
      <c r="AA14" s="475">
        <v>0</v>
      </c>
      <c r="AB14" s="475">
        <v>0</v>
      </c>
      <c r="AC14" s="476">
        <v>0</v>
      </c>
      <c r="AD14" s="553">
        <v>2024</v>
      </c>
    </row>
    <row r="15" spans="1:30" s="111" customFormat="1" ht="15" customHeight="1">
      <c r="A15" s="1046" t="s">
        <v>229</v>
      </c>
      <c r="B15" s="1046"/>
      <c r="C15" s="1046"/>
      <c r="D15" s="1046"/>
      <c r="E15" s="1046"/>
      <c r="F15" s="1046"/>
      <c r="G15" s="1046"/>
      <c r="H15" s="1046"/>
      <c r="I15" s="1046"/>
    </row>
    <row r="16" spans="1:30" s="111" customFormat="1" ht="15" customHeight="1">
      <c r="A16" s="1045" t="s">
        <v>407</v>
      </c>
      <c r="B16" s="1045"/>
      <c r="C16" s="1045"/>
      <c r="D16" s="1045"/>
      <c r="E16" s="1045"/>
      <c r="F16" s="1045"/>
      <c r="G16" s="1045"/>
      <c r="H16" s="1045"/>
      <c r="I16" s="1045"/>
    </row>
  </sheetData>
  <mergeCells count="40">
    <mergeCell ref="B13:C13"/>
    <mergeCell ref="B14:C14"/>
    <mergeCell ref="L6:L9"/>
    <mergeCell ref="M7:M9"/>
    <mergeCell ref="N7:N9"/>
    <mergeCell ref="B10:C10"/>
    <mergeCell ref="B12:C12"/>
    <mergeCell ref="B11:C11"/>
    <mergeCell ref="S7:S9"/>
    <mergeCell ref="T7:T9"/>
    <mergeCell ref="O7:O9"/>
    <mergeCell ref="M6:Q6"/>
    <mergeCell ref="A16:I16"/>
    <mergeCell ref="A15:I15"/>
    <mergeCell ref="A6:A9"/>
    <mergeCell ref="B6:C9"/>
    <mergeCell ref="D6:D9"/>
    <mergeCell ref="E6:E9"/>
    <mergeCell ref="F6:F9"/>
    <mergeCell ref="G6:G9"/>
    <mergeCell ref="I6:I9"/>
    <mergeCell ref="H6:H9"/>
    <mergeCell ref="J6:J9"/>
    <mergeCell ref="K6:K9"/>
    <mergeCell ref="A3:AD3"/>
    <mergeCell ref="A4:AD4"/>
    <mergeCell ref="Y6:Y9"/>
    <mergeCell ref="Z6:Z9"/>
    <mergeCell ref="AA6:AA9"/>
    <mergeCell ref="AB6:AB9"/>
    <mergeCell ref="AC6:AC9"/>
    <mergeCell ref="AD6:AD9"/>
    <mergeCell ref="R6:T6"/>
    <mergeCell ref="U6:U9"/>
    <mergeCell ref="V6:V9"/>
    <mergeCell ref="W6:W9"/>
    <mergeCell ref="X6:X9"/>
    <mergeCell ref="P7:P9"/>
    <mergeCell ref="Q7:Q9"/>
    <mergeCell ref="R7:R9"/>
  </mergeCells>
  <phoneticPr fontId="2" type="noConversion"/>
  <pageMargins left="0.68" right="0.66" top="0.98425196850393704" bottom="0.98425196850393704" header="0.51181102362204722" footer="0.51181102362204722"/>
  <pageSetup paperSize="9" scale="2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20</vt:i4>
      </vt:variant>
      <vt:variant>
        <vt:lpstr>이름 지정된 범위</vt:lpstr>
      </vt:variant>
      <vt:variant>
        <vt:i4>13</vt:i4>
      </vt:variant>
    </vt:vector>
  </HeadingPairs>
  <TitlesOfParts>
    <vt:vector size="33" baseType="lpstr">
      <vt:lpstr>0.간지</vt:lpstr>
      <vt:lpstr>1.주택현황보급률</vt:lpstr>
      <vt:lpstr>2.주택소유현황</vt:lpstr>
      <vt:lpstr>3.건축연도별주택</vt:lpstr>
      <vt:lpstr>4.연면적별주택</vt:lpstr>
      <vt:lpstr>5.건축허가</vt:lpstr>
      <vt:lpstr>6.아파트건립</vt:lpstr>
      <vt:lpstr>7.토지거래허가</vt:lpstr>
      <vt:lpstr>8.토지거래현황</vt:lpstr>
      <vt:lpstr>9.용도지역</vt:lpstr>
      <vt:lpstr>10.용도지구</vt:lpstr>
      <vt:lpstr>11.개발제한구역(그린벨트)</vt:lpstr>
      <vt:lpstr>12.공원</vt:lpstr>
      <vt:lpstr>13.하천</vt:lpstr>
      <vt:lpstr>14.하천부지점용</vt:lpstr>
      <vt:lpstr>15.도로</vt:lpstr>
      <vt:lpstr>15-1.폭원별도로현황</vt:lpstr>
      <vt:lpstr>16.도로시설물</vt:lpstr>
      <vt:lpstr>17.교량</vt:lpstr>
      <vt:lpstr>18.건설장비</vt:lpstr>
      <vt:lpstr>'0.간지'!Print_Area</vt:lpstr>
      <vt:lpstr>'1.주택현황보급률'!Print_Area</vt:lpstr>
      <vt:lpstr>'10.용도지구'!Print_Area</vt:lpstr>
      <vt:lpstr>'11.개발제한구역(그린벨트)'!Print_Area</vt:lpstr>
      <vt:lpstr>'15.도로'!Print_Area</vt:lpstr>
      <vt:lpstr>'15-1.폭원별도로현황'!Print_Area</vt:lpstr>
      <vt:lpstr>'16.도로시설물'!Print_Area</vt:lpstr>
      <vt:lpstr>'18.건설장비'!Print_Area</vt:lpstr>
      <vt:lpstr>'2.주택소유현황'!Print_Area</vt:lpstr>
      <vt:lpstr>'5.건축허가'!Print_Area</vt:lpstr>
      <vt:lpstr>'7.토지거래허가'!Print_Area</vt:lpstr>
      <vt:lpstr>'8.토지거래현황'!Print_Area</vt:lpstr>
      <vt:lpstr>'9.용도지역'!Print_Area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ff</dc:creator>
  <cp:lastModifiedBy>USER</cp:lastModifiedBy>
  <cp:lastPrinted>2021-12-14T04:15:51Z</cp:lastPrinted>
  <dcterms:created xsi:type="dcterms:W3CDTF">1997-11-21T13:35:44Z</dcterms:created>
  <dcterms:modified xsi:type="dcterms:W3CDTF">2026-04-09T08:47:54Z</dcterms:modified>
  <cp:contentStatus/>
</cp:coreProperties>
</file>