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미래산업업무전반\통계\2026\고령군기본통계\2024년 기준 고령군 기본통계\제65회 고령군 기본통계\"/>
    </mc:Choice>
  </mc:AlternateContent>
  <xr:revisionPtr revIDLastSave="0" documentId="13_ncr:1_{5D6D4655-488E-4627-AA61-8905A34A144A}" xr6:coauthVersionLast="47" xr6:coauthVersionMax="47" xr10:uidLastSave="{00000000-0000-0000-0000-000000000000}"/>
  <bookViews>
    <workbookView xWindow="28680" yWindow="-120" windowWidth="29040" windowHeight="15720" tabRatio="833" xr2:uid="{00000000-000D-0000-FFFF-FFFF00000000}"/>
  </bookViews>
  <sheets>
    <sheet name="0.간지" sheetId="26" r:id="rId1"/>
    <sheet name="1.용도별전력사용량" sheetId="16" r:id="rId2"/>
    <sheet name="2.가스공급량" sheetId="32" r:id="rId3"/>
    <sheet name="3.고압가스 시설 현황" sheetId="27" r:id="rId4"/>
    <sheet name="4.상수도 보급현황" sheetId="21" r:id="rId5"/>
    <sheet name="5.상수도관" sheetId="22" r:id="rId6"/>
    <sheet name="6.급수사용량" sheetId="29" r:id="rId7"/>
    <sheet name="7.급수사용료부과" sheetId="33" r:id="rId8"/>
    <sheet name="8.하수도 보급률" sheetId="31" r:id="rId9"/>
    <sheet name="9.하수도사용료 부과" sheetId="15" r:id="rId10"/>
    <sheet name="10.하수관거" sheetId="19" r:id="rId11"/>
  </sheets>
  <externalReferences>
    <externalReference r:id="rId12"/>
    <externalReference r:id="rId13"/>
    <externalReference r:id="rId14"/>
  </externalReferences>
  <definedNames>
    <definedName name="a" localSheetId="2">{"Book1"}</definedName>
    <definedName name="a" localSheetId="6">{"Book1"}</definedName>
    <definedName name="a" localSheetId="7">{"Book1"}</definedName>
    <definedName name="a">{"Book1"}</definedName>
    <definedName name="aa">[1]XL4Poppy!$C$31</definedName>
    <definedName name="AAA">'[2]18.농업용기계보유 '!$A$18:$K$1275</definedName>
    <definedName name="B" localSheetId="7">{"Book1"}</definedName>
    <definedName name="B">{"Book1"}</definedName>
    <definedName name="Document_array" localSheetId="0">{"Book1"}</definedName>
    <definedName name="Document_array" localSheetId="2">{"Book1"}</definedName>
    <definedName name="Document_array" localSheetId="6">{"Book1"}</definedName>
    <definedName name="Document_array" localSheetId="7">{"Book1"}</definedName>
    <definedName name="Document_array">{"Book1"}</definedName>
    <definedName name="HTML_CodePage" hidden="1">949</definedName>
    <definedName name="HTML_Control" localSheetId="0" hidden="1">{"'6.강수량'!$A$1:$O$37","'6.강수량'!$A$1:$C$1"}</definedName>
    <definedName name="HTML_Control" localSheetId="2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'0.간지'!$A$1:$I$9</definedName>
    <definedName name="_xlnm.Print_Area" localSheetId="2">'2.가스공급량'!$A$1:$G$29</definedName>
    <definedName name="_xlnm.Print_Area" localSheetId="3">'3.고압가스 시설 현황'!$A$1:$I$15</definedName>
    <definedName name="_xlnm.Print_Area" localSheetId="6">'6.급수사용량'!$A$1:$H$24</definedName>
    <definedName name="_xlnm.Print_Area" localSheetId="7">'7.급수사용료부과'!$A$1:$H$24</definedName>
    <definedName name="_xlnm.Print_Area" localSheetId="8">'8.하수도 보급률'!$A$1:$J$24</definedName>
    <definedName name="qqq">'[2]18.농업용기계보유 '!$A$18:$K$1275</definedName>
    <definedName name="sss" localSheetId="2">{"Book1"}</definedName>
    <definedName name="sss" localSheetId="7">{"Book1"}</definedName>
    <definedName name="sss">{"Book1"}</definedName>
    <definedName name="공공">'[3]15.농업용기계보유 '!$A$19:$K$1279</definedName>
    <definedName name="ㄷㄷㄷ" localSheetId="2">{"Book1"}</definedName>
    <definedName name="ㄷㄷㄷ" localSheetId="7">{"Book1"}</definedName>
    <definedName name="ㄷㄷㄷ">{"Book1"}</definedName>
    <definedName name="ㅁ1" localSheetId="2">#REF!</definedName>
    <definedName name="ㅁ1" localSheetId="6">#REF!</definedName>
    <definedName name="ㅁ1" localSheetId="7">#REF!</definedName>
    <definedName name="ㅁ1">#REF!</definedName>
    <definedName name="무" localSheetId="2" hidden="1">{"'6.강수량'!$A$1:$O$37","'6.강수량'!$A$1:$C$1"}</definedName>
    <definedName name="무" localSheetId="7" hidden="1">{"'6.강수량'!$A$1:$O$37","'6.강수량'!$A$1:$C$1"}</definedName>
    <definedName name="무" hidden="1">{"'6.강수량'!$A$1:$O$37","'6.강수량'!$A$1:$C$1"}</definedName>
    <definedName name="토" localSheetId="2" hidden="1">{"'6.강수량'!$A$1:$O$37","'6.강수량'!$A$1:$C$1"}</definedName>
    <definedName name="토" localSheetId="7" hidden="1">{"'6.강수량'!$A$1:$O$37","'6.강수량'!$A$1:$C$1"}</definedName>
    <definedName name="토" hidden="1">{"'6.강수량'!$A$1:$O$37","'6.강수량'!$A$1:$C$1"}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4" i="15" l="1"/>
  <c r="M14" i="15"/>
  <c r="B14" i="15"/>
  <c r="C23" i="33"/>
  <c r="C22" i="33"/>
  <c r="C21" i="33"/>
  <c r="C20" i="33"/>
  <c r="C19" i="33"/>
  <c r="C18" i="33"/>
  <c r="C17" i="33"/>
  <c r="C16" i="33"/>
  <c r="C14" i="33"/>
  <c r="H14" i="33"/>
  <c r="G14" i="33"/>
  <c r="F14" i="33"/>
  <c r="E14" i="33"/>
  <c r="D14" i="33"/>
  <c r="C23" i="29"/>
  <c r="C22" i="29"/>
  <c r="C21" i="29"/>
  <c r="C20" i="29"/>
  <c r="C19" i="29"/>
  <c r="C18" i="29"/>
  <c r="C17" i="29"/>
  <c r="C16" i="29"/>
  <c r="C14" i="29"/>
  <c r="H14" i="29"/>
  <c r="G14" i="29"/>
  <c r="F14" i="29"/>
  <c r="E14" i="29"/>
  <c r="D14" i="29"/>
  <c r="O23" i="22"/>
  <c r="K23" i="22"/>
  <c r="G23" i="22"/>
  <c r="C23" i="22"/>
  <c r="B23" i="22"/>
  <c r="O22" i="22"/>
  <c r="K22" i="22"/>
  <c r="G22" i="22"/>
  <c r="B22" i="22"/>
  <c r="C22" i="22"/>
  <c r="O21" i="22"/>
  <c r="K21" i="22"/>
  <c r="G21" i="22"/>
  <c r="C21" i="22"/>
  <c r="B21" i="22"/>
  <c r="O20" i="22"/>
  <c r="K20" i="22"/>
  <c r="G20" i="22"/>
  <c r="B20" i="22"/>
  <c r="C20" i="22"/>
  <c r="O19" i="22"/>
  <c r="K19" i="22"/>
  <c r="K14" i="22"/>
  <c r="C19" i="22"/>
  <c r="B19" i="22"/>
  <c r="O18" i="22"/>
  <c r="K18" i="22"/>
  <c r="G18" i="22"/>
  <c r="C18" i="22"/>
  <c r="B18" i="22"/>
  <c r="O17" i="22"/>
  <c r="K17" i="22"/>
  <c r="G17" i="22"/>
  <c r="B17" i="22"/>
  <c r="C17" i="22"/>
  <c r="O16" i="22"/>
  <c r="K16" i="22"/>
  <c r="G16" i="22"/>
  <c r="C16" i="22"/>
  <c r="C14" i="22"/>
  <c r="H24" i="21"/>
  <c r="E24" i="21"/>
  <c r="H23" i="21"/>
  <c r="E23" i="21"/>
  <c r="H22" i="21"/>
  <c r="E22" i="21"/>
  <c r="H21" i="21"/>
  <c r="E21" i="21"/>
  <c r="H20" i="21"/>
  <c r="E20" i="21"/>
  <c r="H19" i="21"/>
  <c r="E19" i="21"/>
  <c r="H18" i="21"/>
  <c r="E18" i="21"/>
  <c r="H17" i="21"/>
  <c r="E17" i="21"/>
  <c r="F14" i="27"/>
  <c r="B14" i="27"/>
  <c r="B13" i="27"/>
  <c r="F12" i="27"/>
  <c r="B12" i="27"/>
  <c r="F11" i="27"/>
  <c r="B11" i="27"/>
  <c r="B10" i="27"/>
  <c r="G15" i="32"/>
  <c r="E15" i="32"/>
  <c r="C15" i="32"/>
  <c r="B15" i="32"/>
  <c r="B14" i="32"/>
  <c r="B13" i="32"/>
  <c r="B12" i="32"/>
  <c r="J28" i="16"/>
  <c r="B28" i="16"/>
  <c r="J27" i="16"/>
  <c r="B27" i="16"/>
  <c r="J26" i="16"/>
  <c r="K26" i="16"/>
  <c r="B26" i="16"/>
  <c r="I26" i="16"/>
  <c r="J25" i="16"/>
  <c r="J24" i="16"/>
  <c r="B24" i="16"/>
  <c r="J23" i="16"/>
  <c r="B23" i="16"/>
  <c r="J22" i="16"/>
  <c r="K22" i="16"/>
  <c r="B22" i="16"/>
  <c r="I22" i="16"/>
  <c r="J21" i="16"/>
  <c r="J20" i="16"/>
  <c r="B20" i="16"/>
  <c r="J19" i="16"/>
  <c r="B19" i="16"/>
  <c r="J18" i="16"/>
  <c r="K18" i="16"/>
  <c r="B18" i="16"/>
  <c r="O18" i="16"/>
  <c r="J17" i="16"/>
  <c r="P15" i="16"/>
  <c r="N15" i="16"/>
  <c r="L15" i="16"/>
  <c r="H15" i="16"/>
  <c r="F15" i="16"/>
  <c r="D15" i="16"/>
  <c r="Q14" i="16"/>
  <c r="O14" i="16"/>
  <c r="M14" i="16"/>
  <c r="K14" i="16"/>
  <c r="I14" i="16"/>
  <c r="G14" i="16"/>
  <c r="E14" i="16"/>
  <c r="Q13" i="16"/>
  <c r="O13" i="16"/>
  <c r="M13" i="16"/>
  <c r="K13" i="16"/>
  <c r="I13" i="16"/>
  <c r="G13" i="16"/>
  <c r="E13" i="16"/>
  <c r="Q12" i="16"/>
  <c r="O12" i="16"/>
  <c r="M12" i="16"/>
  <c r="K12" i="16"/>
  <c r="I12" i="16"/>
  <c r="G12" i="16"/>
  <c r="E12" i="16"/>
  <c r="L8" i="15"/>
  <c r="L9" i="15"/>
  <c r="M9" i="15"/>
  <c r="M10" i="15"/>
  <c r="O11" i="22"/>
  <c r="O10" i="22"/>
  <c r="H13" i="21"/>
  <c r="E13" i="21"/>
  <c r="H12" i="21"/>
  <c r="E12" i="21"/>
  <c r="H12" i="29"/>
  <c r="E12" i="29"/>
  <c r="H13" i="29"/>
  <c r="H11" i="29"/>
  <c r="E13" i="29"/>
  <c r="E11" i="29"/>
  <c r="U14" i="22"/>
  <c r="T14" i="22"/>
  <c r="S14" i="22"/>
  <c r="R14" i="22"/>
  <c r="Q14" i="22"/>
  <c r="P14" i="22"/>
  <c r="N14" i="22"/>
  <c r="M14" i="22"/>
  <c r="L14" i="22"/>
  <c r="J14" i="22"/>
  <c r="I14" i="22"/>
  <c r="H14" i="22"/>
  <c r="F14" i="22"/>
  <c r="E14" i="22"/>
  <c r="D14" i="22"/>
  <c r="E22" i="31"/>
  <c r="D22" i="31"/>
  <c r="I22" i="31"/>
  <c r="E21" i="31"/>
  <c r="D21" i="31"/>
  <c r="I21" i="31"/>
  <c r="E20" i="31"/>
  <c r="D20" i="31"/>
  <c r="I20" i="31"/>
  <c r="E19" i="31"/>
  <c r="D19" i="31"/>
  <c r="I19" i="31"/>
  <c r="E18" i="31"/>
  <c r="D18" i="31"/>
  <c r="I18" i="31"/>
  <c r="E17" i="31"/>
  <c r="D17" i="31"/>
  <c r="I17" i="31"/>
  <c r="E16" i="31"/>
  <c r="D16" i="31"/>
  <c r="I16" i="31"/>
  <c r="E15" i="31"/>
  <c r="D15" i="31"/>
  <c r="I15" i="31"/>
  <c r="H13" i="31"/>
  <c r="E13" i="31"/>
  <c r="G13" i="31"/>
  <c r="G11" i="31"/>
  <c r="F13" i="31"/>
  <c r="C13" i="31"/>
  <c r="B13" i="31"/>
  <c r="G12" i="31"/>
  <c r="G10" i="31"/>
  <c r="H12" i="33"/>
  <c r="E12" i="33"/>
  <c r="H13" i="33"/>
  <c r="H11" i="33"/>
  <c r="E13" i="33"/>
  <c r="E11" i="33"/>
  <c r="I15" i="21"/>
  <c r="G15" i="21"/>
  <c r="H15" i="21"/>
  <c r="F15" i="21"/>
  <c r="D15" i="21"/>
  <c r="C15" i="21"/>
  <c r="E15" i="21"/>
  <c r="E14" i="21"/>
  <c r="M11" i="15"/>
  <c r="L21" i="15"/>
  <c r="J21" i="15"/>
  <c r="M21" i="15"/>
  <c r="B21" i="15"/>
  <c r="L20" i="15"/>
  <c r="J20" i="15"/>
  <c r="M20" i="15"/>
  <c r="B20" i="15"/>
  <c r="L19" i="15"/>
  <c r="J19" i="15"/>
  <c r="M19" i="15"/>
  <c r="B19" i="15"/>
  <c r="L18" i="15"/>
  <c r="J18" i="15"/>
  <c r="M18" i="15"/>
  <c r="B18" i="15"/>
  <c r="L17" i="15"/>
  <c r="J17" i="15"/>
  <c r="M17" i="15"/>
  <c r="B17" i="15"/>
  <c r="L16" i="15"/>
  <c r="J16" i="15"/>
  <c r="M16" i="15"/>
  <c r="B16" i="15"/>
  <c r="L15" i="15"/>
  <c r="J15" i="15"/>
  <c r="M15" i="15"/>
  <c r="B15" i="15"/>
  <c r="B12" i="15"/>
  <c r="G11" i="15"/>
  <c r="G9" i="15"/>
  <c r="E12" i="15"/>
  <c r="K12" i="15"/>
  <c r="I12" i="15"/>
  <c r="H12" i="15"/>
  <c r="L12" i="15"/>
  <c r="G12" i="15"/>
  <c r="G10" i="15"/>
  <c r="C12" i="15"/>
  <c r="D12" i="15"/>
  <c r="F12" i="15"/>
  <c r="O14" i="22"/>
  <c r="Q24" i="16"/>
  <c r="O24" i="16"/>
  <c r="M24" i="16"/>
  <c r="I24" i="16"/>
  <c r="G24" i="16"/>
  <c r="E24" i="16"/>
  <c r="C24" i="16"/>
  <c r="K25" i="16"/>
  <c r="G19" i="16"/>
  <c r="E19" i="16"/>
  <c r="M19" i="16"/>
  <c r="Q19" i="16"/>
  <c r="O19" i="16"/>
  <c r="K19" i="16"/>
  <c r="I19" i="16"/>
  <c r="Q20" i="16"/>
  <c r="O20" i="16"/>
  <c r="M20" i="16"/>
  <c r="G20" i="16"/>
  <c r="E20" i="16"/>
  <c r="I20" i="16"/>
  <c r="G23" i="16"/>
  <c r="E23" i="16"/>
  <c r="C23" i="16"/>
  <c r="K23" i="16"/>
  <c r="Q23" i="16"/>
  <c r="O23" i="16"/>
  <c r="I23" i="16"/>
  <c r="M23" i="16"/>
  <c r="K21" i="16"/>
  <c r="G27" i="16"/>
  <c r="E27" i="16"/>
  <c r="K27" i="16"/>
  <c r="Q27" i="16"/>
  <c r="M27" i="16"/>
  <c r="O27" i="16"/>
  <c r="I27" i="16"/>
  <c r="Q28" i="16"/>
  <c r="O28" i="16"/>
  <c r="M28" i="16"/>
  <c r="G28" i="16"/>
  <c r="I28" i="16"/>
  <c r="E28" i="16"/>
  <c r="O26" i="16"/>
  <c r="Q18" i="16"/>
  <c r="J15" i="16"/>
  <c r="B17" i="16"/>
  <c r="B21" i="16"/>
  <c r="B25" i="16"/>
  <c r="O22" i="16"/>
  <c r="M18" i="16"/>
  <c r="M22" i="16"/>
  <c r="M26" i="16"/>
  <c r="E18" i="16"/>
  <c r="C18" i="16"/>
  <c r="K20" i="16"/>
  <c r="E22" i="16"/>
  <c r="K24" i="16"/>
  <c r="E26" i="16"/>
  <c r="K28" i="16"/>
  <c r="G18" i="16"/>
  <c r="G22" i="16"/>
  <c r="G26" i="16"/>
  <c r="Q22" i="16"/>
  <c r="Q26" i="16"/>
  <c r="I18" i="16"/>
  <c r="C20" i="16"/>
  <c r="M17" i="16"/>
  <c r="G17" i="16"/>
  <c r="I17" i="16"/>
  <c r="Q17" i="16"/>
  <c r="B15" i="16"/>
  <c r="E17" i="16"/>
  <c r="C17" i="16"/>
  <c r="O17" i="16"/>
  <c r="K17" i="16"/>
  <c r="C28" i="16"/>
  <c r="C26" i="16"/>
  <c r="M25" i="16"/>
  <c r="G25" i="16"/>
  <c r="E25" i="16"/>
  <c r="I25" i="16"/>
  <c r="Q25" i="16"/>
  <c r="O25" i="16"/>
  <c r="C19" i="16"/>
  <c r="C22" i="16"/>
  <c r="M21" i="16"/>
  <c r="G21" i="16"/>
  <c r="I21" i="16"/>
  <c r="Q21" i="16"/>
  <c r="E21" i="16"/>
  <c r="O21" i="16"/>
  <c r="C27" i="16"/>
  <c r="Q15" i="16"/>
  <c r="I15" i="16"/>
  <c r="O15" i="16"/>
  <c r="G15" i="16"/>
  <c r="E15" i="16"/>
  <c r="M15" i="16"/>
  <c r="K15" i="16"/>
  <c r="C25" i="16"/>
  <c r="C21" i="16"/>
  <c r="B16" i="22"/>
  <c r="B14" i="22"/>
  <c r="G14" i="22"/>
  <c r="J12" i="15"/>
  <c r="M12" i="15"/>
  <c r="D13" i="31"/>
  <c r="I13" i="31"/>
</calcChain>
</file>

<file path=xl/sharedStrings.xml><?xml version="1.0" encoding="utf-8"?>
<sst xmlns="http://schemas.openxmlformats.org/spreadsheetml/2006/main" count="347" uniqueCount="226">
  <si>
    <t>덕곡면</t>
  </si>
  <si>
    <t>운수면</t>
  </si>
  <si>
    <t>성산면</t>
  </si>
  <si>
    <t>다산면</t>
  </si>
  <si>
    <t>개진면</t>
  </si>
  <si>
    <t>우곡면</t>
  </si>
  <si>
    <t>쌍림면</t>
  </si>
  <si>
    <t>2 월</t>
  </si>
  <si>
    <t>3 월</t>
  </si>
  <si>
    <t>4 월</t>
  </si>
  <si>
    <t>5 월</t>
  </si>
  <si>
    <t>6 월</t>
  </si>
  <si>
    <t>7 월</t>
  </si>
  <si>
    <t>8 월</t>
  </si>
  <si>
    <t>9 월</t>
  </si>
  <si>
    <t>10 월</t>
  </si>
  <si>
    <t>12 월</t>
  </si>
  <si>
    <t>점유율(%)
Percen-tage</t>
  </si>
  <si>
    <t>단위 : MWh</t>
  </si>
  <si>
    <t>광 업
Mining</t>
  </si>
  <si>
    <t>Deokgok-myeon</t>
  </si>
  <si>
    <t>Unsu-myeon</t>
  </si>
  <si>
    <t>Seongsan-myeon</t>
  </si>
  <si>
    <t>Dasan-myeon</t>
  </si>
  <si>
    <t>Gaejin-myeon</t>
  </si>
  <si>
    <t>Ugok-myeon</t>
  </si>
  <si>
    <t>Ssangnim-myeon</t>
  </si>
  <si>
    <t>합 계
Total</t>
  </si>
  <si>
    <t>강 관
Steel</t>
  </si>
  <si>
    <t>주철관
Cast iron</t>
    <phoneticPr fontId="7" type="noConversion"/>
  </si>
  <si>
    <t>기 타
Others</t>
    <phoneticPr fontId="7" type="noConversion"/>
  </si>
  <si>
    <t>아연도강관
Galvanized steel</t>
    <phoneticPr fontId="7" type="noConversion"/>
  </si>
  <si>
    <t>동 관
Copper</t>
  </si>
  <si>
    <t>단위 : m</t>
  </si>
  <si>
    <t>Unit : m</t>
  </si>
  <si>
    <t>단위 : 천원</t>
  </si>
  <si>
    <t>연별 및
월별</t>
    <phoneticPr fontId="7" type="noConversion"/>
  </si>
  <si>
    <t>Unit : MWh</t>
  </si>
  <si>
    <t>도 수 관 
Aqueduct pipe</t>
    <phoneticPr fontId="7" type="noConversion"/>
  </si>
  <si>
    <t>1. Electric Power Consumption by Use</t>
    <phoneticPr fontId="3" type="noConversion"/>
  </si>
  <si>
    <t>Year &amp;
Month</t>
    <phoneticPr fontId="7" type="noConversion"/>
  </si>
  <si>
    <t>점유율(%)
Percen-tage</t>
    <phoneticPr fontId="7" type="noConversion"/>
  </si>
  <si>
    <t>농림수산업
Agriculture,
forestry &amp;
 fishing</t>
    <phoneticPr fontId="7" type="noConversion"/>
  </si>
  <si>
    <t>배 수 관 
Conduit pipe</t>
    <phoneticPr fontId="3" type="noConversion"/>
  </si>
  <si>
    <t>급수관 
Water supply pipe</t>
    <phoneticPr fontId="3" type="noConversion"/>
  </si>
  <si>
    <t>연별 및
읍면별</t>
    <phoneticPr fontId="7" type="noConversion"/>
  </si>
  <si>
    <t>Year &amp;
 Eup, Myeon</t>
    <phoneticPr fontId="7" type="noConversion"/>
  </si>
  <si>
    <t>맨홀
(개소)
Manhole
(Numb-ers)</t>
    <phoneticPr fontId="3" type="noConversion"/>
  </si>
  <si>
    <t>시설
연장
(m)
Const
-ructed
length</t>
    <phoneticPr fontId="3" type="noConversion"/>
  </si>
  <si>
    <t>암거
Culvert</t>
    <phoneticPr fontId="3" type="noConversion"/>
  </si>
  <si>
    <t>개거
Open ditch</t>
    <phoneticPr fontId="3" type="noConversion"/>
  </si>
  <si>
    <t>측구
Gutter</t>
    <phoneticPr fontId="3" type="noConversion"/>
  </si>
  <si>
    <t>사각형
quadra-ngle</t>
    <phoneticPr fontId="3" type="noConversion"/>
  </si>
  <si>
    <t>원형
circle</t>
    <phoneticPr fontId="3" type="noConversion"/>
  </si>
  <si>
    <t>Ⅷ. 전기, 가스, 수도</t>
    <phoneticPr fontId="3" type="noConversion"/>
  </si>
  <si>
    <t>Ⅷ. Electricity, Gas and Water-Supply</t>
    <phoneticPr fontId="3" type="noConversion"/>
  </si>
  <si>
    <t>1. 용도별 전력사용량</t>
    <phoneticPr fontId="7" type="noConversion"/>
  </si>
  <si>
    <t>※ 『발전현황』,『제조업 중분류별 전력사용량』,『가스공급량』,『도시가스 이용현황』은</t>
    <phoneticPr fontId="3" type="noConversion"/>
  </si>
  <si>
    <t>Ⅷ. 전기, 가스, 수도</t>
    <phoneticPr fontId="3" type="noConversion"/>
  </si>
  <si>
    <t>연별 및 읍면별
Year &amp; Eup, Myeon</t>
    <phoneticPr fontId="7" type="noConversion"/>
  </si>
  <si>
    <t xml:space="preserve">총인구
Population </t>
    <phoneticPr fontId="7" type="noConversion"/>
  </si>
  <si>
    <r>
      <t>합성수지관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Plastic</t>
    </r>
    <rPh sb="5" eb="7">
      <t>1)</t>
    </rPh>
    <phoneticPr fontId="7" type="noConversion"/>
  </si>
  <si>
    <t>기 타
Others</t>
    <phoneticPr fontId="7" type="noConversion"/>
  </si>
  <si>
    <t>※ 『정수장별 상수도 시설용량 및 생산실적』은 해당자료가 없으므로 수록하지 않음.</t>
    <phoneticPr fontId="3" type="noConversion"/>
  </si>
  <si>
    <t>Unit : 1,000 won</t>
    <phoneticPr fontId="7" type="noConversion"/>
  </si>
  <si>
    <t>가 정 용
Domestic</t>
    <phoneticPr fontId="7" type="noConversion"/>
  </si>
  <si>
    <t>단위 : 천원</t>
    <phoneticPr fontId="7" type="noConversion"/>
  </si>
  <si>
    <t>연별 및 
읍면별</t>
    <phoneticPr fontId="7" type="noConversion"/>
  </si>
  <si>
    <t>업종별 하수사용료 Charges for Use of Sewage Facilities</t>
    <phoneticPr fontId="7" type="noConversion"/>
  </si>
  <si>
    <t>하수도 처리 비용분석 Cost of Sewage Disposal</t>
    <phoneticPr fontId="7" type="noConversion"/>
  </si>
  <si>
    <t>Year &amp; 
Eup, Myeon</t>
    <phoneticPr fontId="7" type="noConversion"/>
  </si>
  <si>
    <t>평균단가(원/톤) C=(B/A*1000) Average of Amounts(won/ton)</t>
    <phoneticPr fontId="7" type="noConversion"/>
  </si>
  <si>
    <t>시설
연장
(m)
Const
ructed
length</t>
    <phoneticPr fontId="3" type="noConversion"/>
  </si>
  <si>
    <t>보급율
(%)
Distri
bution
rate</t>
    <phoneticPr fontId="3" type="noConversion"/>
  </si>
  <si>
    <t>합류식(m) Unclassified pipe</t>
    <phoneticPr fontId="3" type="noConversion"/>
  </si>
  <si>
    <t>분류식(m) 
Classified pipe</t>
    <phoneticPr fontId="3" type="noConversion"/>
  </si>
  <si>
    <t>계획
면적
(㎢)
Plann-edarea</t>
    <phoneticPr fontId="3" type="noConversion"/>
  </si>
  <si>
    <t>사각형
quadra
-ngle</t>
    <phoneticPr fontId="3" type="noConversion"/>
  </si>
  <si>
    <t>※ 『온천수 생산』은 해당자료가 없으므로 수록하지 않음.</t>
    <phoneticPr fontId="3" type="noConversion"/>
  </si>
  <si>
    <t>산업용
Industrial</t>
    <phoneticPr fontId="3" type="noConversion"/>
  </si>
  <si>
    <t>현실화율(%) F=(E/C*100)
Actual rate of benefit &amp; cost</t>
    <phoneticPr fontId="7" type="noConversion"/>
  </si>
  <si>
    <t>처리원가(원/톤) E=(D/A*1000) Cost of Sewage Treatment
(won/ton)</t>
    <phoneticPr fontId="7" type="noConversion"/>
  </si>
  <si>
    <t>처리비용(백만원)
(D)Expense of Sewage Treatment(Million won)</t>
    <phoneticPr fontId="7" type="noConversion"/>
  </si>
  <si>
    <t>계획
연장
(m)
Planned
length</t>
    <phoneticPr fontId="3" type="noConversion"/>
  </si>
  <si>
    <t>단위 : ㎥</t>
    <phoneticPr fontId="7" type="noConversion"/>
  </si>
  <si>
    <t>Unit : ㎥</t>
    <phoneticPr fontId="7" type="noConversion"/>
  </si>
  <si>
    <t>단위 : 개소</t>
    <phoneticPr fontId="7" type="noConversion"/>
  </si>
  <si>
    <t>Unit : place</t>
    <phoneticPr fontId="7" type="noConversion"/>
  </si>
  <si>
    <t>2. 가스 공급량</t>
    <phoneticPr fontId="7" type="noConversion"/>
  </si>
  <si>
    <t>2. Gas Supply</t>
    <phoneticPr fontId="7" type="noConversion"/>
  </si>
  <si>
    <t>5. 상수도관</t>
    <phoneticPr fontId="7" type="noConversion"/>
  </si>
  <si>
    <t>6. 급수 사용량</t>
    <phoneticPr fontId="7" type="noConversion"/>
  </si>
  <si>
    <t>10. 하수관거</t>
    <phoneticPr fontId="7" type="noConversion"/>
  </si>
  <si>
    <t xml:space="preserve">일반용
general </t>
    <phoneticPr fontId="3" type="noConversion"/>
  </si>
  <si>
    <t>욕탕용
Bath
-house</t>
    <phoneticPr fontId="3" type="noConversion"/>
  </si>
  <si>
    <t>자료 : 환경과</t>
    <phoneticPr fontId="3" type="noConversion"/>
  </si>
  <si>
    <t>공공용
Public</t>
    <phoneticPr fontId="7" type="noConversion"/>
  </si>
  <si>
    <t xml:space="preserve">일반용 
General </t>
    <phoneticPr fontId="7" type="noConversion"/>
  </si>
  <si>
    <t>연별 및 월별
Year &amp; Month</t>
    <phoneticPr fontId="7" type="noConversion"/>
  </si>
  <si>
    <t>도 시 가 스
Liquefied natural gas(LNG)</t>
    <phoneticPr fontId="7" type="noConversion"/>
  </si>
  <si>
    <t>프 로 판
 Propane gas(LPG)</t>
    <phoneticPr fontId="7" type="noConversion"/>
  </si>
  <si>
    <t>부 탄
Butane gas</t>
    <phoneticPr fontId="7" type="noConversion"/>
  </si>
  <si>
    <t>판매소수
Number of
selling stores</t>
    <phoneticPr fontId="7" type="noConversion"/>
  </si>
  <si>
    <t xml:space="preserve">Year &amp;
Eup, Myeon </t>
    <phoneticPr fontId="7" type="noConversion"/>
  </si>
  <si>
    <t>연별
Year &amp; Eup, Myeon</t>
    <phoneticPr fontId="7" type="noConversion"/>
  </si>
  <si>
    <t>자료 : 환경과</t>
    <phoneticPr fontId="3" type="noConversion"/>
  </si>
  <si>
    <t>자료 : 한국전력공사 고령지점</t>
    <phoneticPr fontId="3" type="noConversion"/>
  </si>
  <si>
    <t>Ⅷ. 전기, 가스, 수도</t>
    <phoneticPr fontId="3" type="noConversion"/>
  </si>
  <si>
    <t>Ⅷ. Electricity, Gas and Water-Supply</t>
    <phoneticPr fontId="3" type="noConversion"/>
  </si>
  <si>
    <t>7. 급수사용료 부과</t>
    <phoneticPr fontId="7" type="noConversion"/>
  </si>
  <si>
    <t>연별 및 읍면별
Year &amp; Eup, Myeon</t>
    <phoneticPr fontId="7" type="noConversion"/>
  </si>
  <si>
    <t>합 계
Total</t>
    <phoneticPr fontId="7" type="noConversion"/>
  </si>
  <si>
    <t>공공용
Public</t>
    <phoneticPr fontId="7" type="noConversion"/>
  </si>
  <si>
    <t xml:space="preserve">일반용 
General </t>
    <phoneticPr fontId="7" type="noConversion"/>
  </si>
  <si>
    <t>기 타
Others</t>
    <phoneticPr fontId="7" type="noConversion"/>
  </si>
  <si>
    <t>주 : 2015년 부터 양식변경</t>
    <phoneticPr fontId="7" type="noConversion"/>
  </si>
  <si>
    <t>자료 : 환경과, 하수도 처리 비용분석은 수치 분리 불가(대가야읍 입력)</t>
    <phoneticPr fontId="3" type="noConversion"/>
  </si>
  <si>
    <t>1 월</t>
    <phoneticPr fontId="3" type="noConversion"/>
  </si>
  <si>
    <t>Jan.</t>
    <phoneticPr fontId="7" type="noConversion"/>
  </si>
  <si>
    <t>Feb.</t>
    <phoneticPr fontId="7" type="noConversion"/>
  </si>
  <si>
    <t>Mar.</t>
    <phoneticPr fontId="7" type="noConversion"/>
  </si>
  <si>
    <t>Apr.</t>
    <phoneticPr fontId="7" type="noConversion"/>
  </si>
  <si>
    <t>May.</t>
    <phoneticPr fontId="7" type="noConversion"/>
  </si>
  <si>
    <t>Jun.</t>
    <phoneticPr fontId="7" type="noConversion"/>
  </si>
  <si>
    <t>Jul.</t>
    <phoneticPr fontId="7" type="noConversion"/>
  </si>
  <si>
    <t>Aug.</t>
    <phoneticPr fontId="7" type="noConversion"/>
  </si>
  <si>
    <t>Sep.</t>
    <phoneticPr fontId="7" type="noConversion"/>
  </si>
  <si>
    <t>Oct.</t>
    <phoneticPr fontId="7" type="noConversion"/>
  </si>
  <si>
    <t>11 월</t>
    <phoneticPr fontId="3" type="noConversion"/>
  </si>
  <si>
    <t>Nov.</t>
    <phoneticPr fontId="7" type="noConversion"/>
  </si>
  <si>
    <t>Dec.</t>
    <phoneticPr fontId="7" type="noConversion"/>
  </si>
  <si>
    <t>대가야읍</t>
    <phoneticPr fontId="3" type="noConversion"/>
  </si>
  <si>
    <t>Daegaya-eup</t>
    <phoneticPr fontId="3" type="noConversion"/>
  </si>
  <si>
    <t>Deokgok-myeon</t>
    <phoneticPr fontId="3" type="noConversion"/>
  </si>
  <si>
    <t>Unsu-myeon</t>
    <phoneticPr fontId="3" type="noConversion"/>
  </si>
  <si>
    <t>Seongsan-myeon</t>
    <phoneticPr fontId="3" type="noConversion"/>
  </si>
  <si>
    <t>Dasan-myeon</t>
    <phoneticPr fontId="3" type="noConversion"/>
  </si>
  <si>
    <t>Gaejin-myeon</t>
    <phoneticPr fontId="3" type="noConversion"/>
  </si>
  <si>
    <t>Ugok-myeon</t>
    <phoneticPr fontId="3" type="noConversion"/>
  </si>
  <si>
    <t>Ssangnim-myeon</t>
    <phoneticPr fontId="3" type="noConversion"/>
  </si>
  <si>
    <t>덕 곡 면</t>
    <phoneticPr fontId="3" type="noConversion"/>
  </si>
  <si>
    <t>운 수 면</t>
    <phoneticPr fontId="3" type="noConversion"/>
  </si>
  <si>
    <t>성 산 면</t>
    <phoneticPr fontId="3" type="noConversion"/>
  </si>
  <si>
    <t>다 산 면</t>
    <phoneticPr fontId="3" type="noConversion"/>
  </si>
  <si>
    <t>개 진 면</t>
    <phoneticPr fontId="3" type="noConversion"/>
  </si>
  <si>
    <t>우 곡 면</t>
    <phoneticPr fontId="3" type="noConversion"/>
  </si>
  <si>
    <t>쌍 림 면</t>
    <phoneticPr fontId="3" type="noConversion"/>
  </si>
  <si>
    <t>3. 고압가스 시설 현황</t>
    <phoneticPr fontId="7" type="noConversion"/>
  </si>
  <si>
    <t>3. The Present Condition of High-pressure Gas Facilities</t>
    <phoneticPr fontId="7" type="noConversion"/>
  </si>
  <si>
    <t>합계
Total</t>
    <phoneticPr fontId="7" type="noConversion"/>
  </si>
  <si>
    <t>제조
Manufacture</t>
    <phoneticPr fontId="7" type="noConversion"/>
  </si>
  <si>
    <t>저장
Storage</t>
    <phoneticPr fontId="7" type="noConversion"/>
  </si>
  <si>
    <t>판매
Sale LPG Storage</t>
    <phoneticPr fontId="7" type="noConversion"/>
  </si>
  <si>
    <t>충전 Charge</t>
    <phoneticPr fontId="7" type="noConversion"/>
  </si>
  <si>
    <t>일반충전
General Charge</t>
    <phoneticPr fontId="7" type="noConversion"/>
  </si>
  <si>
    <t>CNG충전 CNG
Charge</t>
    <phoneticPr fontId="7" type="noConversion"/>
  </si>
  <si>
    <t>기타 충전
Other
Charge</t>
    <phoneticPr fontId="7" type="noConversion"/>
  </si>
  <si>
    <t>가정용
Residential</t>
    <phoneticPr fontId="7" type="noConversion"/>
  </si>
  <si>
    <t>서비스업
Service</t>
    <phoneticPr fontId="7" type="noConversion"/>
  </si>
  <si>
    <t>산업용
Industry</t>
    <phoneticPr fontId="7" type="noConversion"/>
  </si>
  <si>
    <t>제조업
Manufac-turing</t>
    <phoneticPr fontId="7" type="noConversion"/>
  </si>
  <si>
    <t>점유율(%)
Share of total(%)</t>
    <phoneticPr fontId="7" type="noConversion"/>
  </si>
  <si>
    <t>판매량
Amount sold
(thousand ㎥)</t>
    <phoneticPr fontId="3" type="noConversion"/>
  </si>
  <si>
    <t>4. 상수도 보급현황</t>
    <phoneticPr fontId="7" type="noConversion"/>
  </si>
  <si>
    <t>4. Water Supply Services</t>
    <phoneticPr fontId="7" type="noConversion"/>
  </si>
  <si>
    <t>Unit : person unless otherwise specified</t>
    <phoneticPr fontId="7" type="noConversion"/>
  </si>
  <si>
    <t>단위 : 명, 개별</t>
    <phoneticPr fontId="7" type="noConversion"/>
  </si>
  <si>
    <t>급수전수(개)
Number of faucets
(number)</t>
    <phoneticPr fontId="7" type="noConversion"/>
  </si>
  <si>
    <t>1일1인당
급수량(ℓ)
Daily water supply per person</t>
    <phoneticPr fontId="7" type="noConversion"/>
  </si>
  <si>
    <t>급수량
(㎥/일)
Amount of water supplied
(㎥/day)</t>
    <phoneticPr fontId="7" type="noConversion"/>
  </si>
  <si>
    <t>시설용량
(㎥/일)
Water-
supply capacity
(㎥/day)</t>
    <phoneticPr fontId="7" type="noConversion"/>
  </si>
  <si>
    <t>보급률(%)
Water-Supply rate (%)</t>
    <phoneticPr fontId="7" type="noConversion"/>
  </si>
  <si>
    <t>급수인구
Population with water supply</t>
    <phoneticPr fontId="7" type="noConversion"/>
  </si>
  <si>
    <t>5. Water Supply Pipes</t>
    <phoneticPr fontId="7" type="noConversion"/>
  </si>
  <si>
    <t>연 별</t>
    <phoneticPr fontId="7" type="noConversion"/>
  </si>
  <si>
    <t>6. Water Consumption by Use</t>
    <phoneticPr fontId="7" type="noConversion"/>
  </si>
  <si>
    <t>가 정 용
Residential</t>
    <phoneticPr fontId="7" type="noConversion"/>
  </si>
  <si>
    <t>욕탕용 
Bathhouse</t>
    <phoneticPr fontId="7" type="noConversion"/>
  </si>
  <si>
    <t xml:space="preserve">7. Water Usage Charges </t>
    <phoneticPr fontId="7" type="noConversion"/>
  </si>
  <si>
    <t>Unit : thousand won</t>
    <phoneticPr fontId="7" type="noConversion"/>
  </si>
  <si>
    <t>8. Sewerage System</t>
    <phoneticPr fontId="3" type="noConversion"/>
  </si>
  <si>
    <t>총인구(명)
(A) Total Population</t>
    <phoneticPr fontId="7" type="noConversion"/>
  </si>
  <si>
    <t>미처리인구(B)
Population without sewerage service</t>
    <phoneticPr fontId="3" type="noConversion"/>
  </si>
  <si>
    <t xml:space="preserve">처리대상
인구(C=A-B)
Population with sewerage service
</t>
    <phoneticPr fontId="7" type="noConversion"/>
  </si>
  <si>
    <t>공공하수처리시설 처리인구(명)
Population connected to public sewerage facilities</t>
    <phoneticPr fontId="3" type="noConversion"/>
  </si>
  <si>
    <t>d=d1+d2+d3</t>
    <phoneticPr fontId="3" type="noConversion"/>
  </si>
  <si>
    <t>단위 : 명, ％</t>
    <phoneticPr fontId="7" type="noConversion"/>
  </si>
  <si>
    <t>Unit : Person, ％</t>
    <phoneticPr fontId="7" type="noConversion"/>
  </si>
  <si>
    <t>물리적(1차)
Mechanical(d1)</t>
    <phoneticPr fontId="7" type="noConversion"/>
  </si>
  <si>
    <t>생물학적(2차)
Biological(d2)</t>
    <phoneticPr fontId="7" type="noConversion"/>
  </si>
  <si>
    <t>고도(3차)
Advanced(d3)</t>
    <phoneticPr fontId="7" type="noConversion"/>
  </si>
  <si>
    <t>하수도
보급률
(%)
Sewerage distribution rate</t>
    <phoneticPr fontId="7" type="noConversion"/>
  </si>
  <si>
    <t>9. 하수도사용료 부과</t>
    <phoneticPr fontId="7" type="noConversion"/>
  </si>
  <si>
    <t>8. 하수도 보급률</t>
    <phoneticPr fontId="7" type="noConversion"/>
  </si>
  <si>
    <t>10. Sewage Pipes</t>
    <phoneticPr fontId="3" type="noConversion"/>
  </si>
  <si>
    <t>Unit : ㎢, m, number</t>
    <phoneticPr fontId="7" type="noConversion"/>
  </si>
  <si>
    <t>우·오수받이
(개소)
Rain·Waste water inlet
(Nu-mber)</t>
    <phoneticPr fontId="3" type="noConversion"/>
  </si>
  <si>
    <t>토실·
토구
(개소)
Sewer outlet
(Number)</t>
    <phoneticPr fontId="3" type="noConversion"/>
  </si>
  <si>
    <t>연 별</t>
    <phoneticPr fontId="3" type="noConversion"/>
  </si>
  <si>
    <t>스테인리스관
Stainless steel</t>
    <phoneticPr fontId="7" type="noConversion"/>
  </si>
  <si>
    <t>단위 : ㎢, m, 개소</t>
    <phoneticPr fontId="7" type="noConversion"/>
  </si>
  <si>
    <t>9. Sewerage Service Charges</t>
  </si>
  <si>
    <t>자료 : 지역경제실</t>
    <phoneticPr fontId="7" type="noConversion"/>
  </si>
  <si>
    <t>자료 : 지역경제실
2019년 자료부터 명칭변경("고압가스 제조저장 판매소"→"고압가스 시설 현황"), 항목변경</t>
    <phoneticPr fontId="7" type="noConversion"/>
  </si>
  <si>
    <t>우수관로
Rain Water Pipe Line</t>
    <phoneticPr fontId="3" type="noConversion"/>
  </si>
  <si>
    <t>오수관로
Sewage Pipe Line</t>
    <phoneticPr fontId="3" type="noConversion"/>
  </si>
  <si>
    <t>대가야읍</t>
  </si>
  <si>
    <t>Daegaya-eup</t>
  </si>
  <si>
    <t xml:space="preserve">  해당자료가 없으므로 수록하지 않음.</t>
  </si>
  <si>
    <t>1월  Jan.</t>
  </si>
  <si>
    <t>2월  Feb.</t>
  </si>
  <si>
    <t>3월  Mar.</t>
  </si>
  <si>
    <t>4월  Apr.</t>
  </si>
  <si>
    <t>5월  May.</t>
  </si>
  <si>
    <t>6월  Jun.</t>
  </si>
  <si>
    <t>7월  Jul.</t>
  </si>
  <si>
    <t>8월  Aug.</t>
  </si>
  <si>
    <t>9월  Sep.</t>
  </si>
  <si>
    <t>10월  Oct.</t>
  </si>
  <si>
    <t>11월  Nov.</t>
  </si>
  <si>
    <t>12월  Dec.</t>
  </si>
  <si>
    <t xml:space="preserve"> 송 수 관 
 Transmission pipe</t>
  </si>
  <si>
    <t xml:space="preserve">주 : 1) 합성수지관에 PVC, PE, Hi-4P 포함  Including PVC, PE, Hi-4P </t>
  </si>
  <si>
    <t>자료 : 환경과, 2014년 부터 항목변경 및 삭제</t>
  </si>
  <si>
    <t>연간부과량(천톤) (A) Total Volume charged for the usage of sewage
(1000 tons)</t>
  </si>
  <si>
    <t>부과액(백만원) (B) Amounts charged for usage
(Million won)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</si>
</sst>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1" formatCode="_-* #,##0_-;\-* #,##0_-;_-* &quot;-&quot;_-;_-@_-"/>
    <numFmt numFmtId="176" formatCode="_ * #,##0_ ;_ * \-#,##0_ ;_ * &quot;-&quot;_ ;_ @_ "/>
    <numFmt numFmtId="177" formatCode="_ * #,##0.0_ ;_ * \-#,##0.0_ ;_ * &quot;-&quot;_ ;_ @_ "/>
    <numFmt numFmtId="178" formatCode="_-* #,##0.0_-;\-* #,##0.0_-;_-* &quot;-&quot;_-;_-@_-"/>
    <numFmt numFmtId="179" formatCode="#,##0_);[Red]\(#,##0\)"/>
    <numFmt numFmtId="180" formatCode="#,##0.0_);[Red]\(#,##0.0\)"/>
    <numFmt numFmtId="181" formatCode="#,##0_ "/>
    <numFmt numFmtId="182" formatCode="_ * #,##0.00_ ;_ * \-#,##0.00_ ;_ * &quot;-&quot;??_ ;_ @_ "/>
    <numFmt numFmtId="183" formatCode="_ * #,##0.00_ ;_ * \-#,##0.00_ ;_ * &quot;-&quot;_ ;_ @_ "/>
    <numFmt numFmtId="184" formatCode="_-* #,##0.0_-;\-* #,##0.0_-;_-* &quot;-&quot;?_-;_-@_-"/>
    <numFmt numFmtId="185" formatCode="_ &quot;₩&quot;* #,##0_ ;_ &quot;₩&quot;* \-#,##0_ ;_ &quot;₩&quot;* &quot;-&quot;_ ;_ @_ "/>
    <numFmt numFmtId="186" formatCode="_ &quot;₩&quot;* #,##0.00_ ;_ &quot;₩&quot;* \-#,##0.00_ ;_ &quot;₩&quot;* &quot;-&quot;??_ ;_ @_ "/>
    <numFmt numFmtId="187" formatCode="&quot;₩&quot;#,##0;&quot;₩&quot;&quot;₩&quot;\-#,##0"/>
    <numFmt numFmtId="188" formatCode="&quot;₩&quot;#,##0.00;&quot;₩&quot;\-#,##0.00"/>
    <numFmt numFmtId="189" formatCode="_-[$€-2]* #,##0.00_-;\-[$€-2]* #,##0.00_-;_-[$€-2]* &quot;-&quot;??_-"/>
    <numFmt numFmtId="190" formatCode="&quot;₩&quot;#,##0;[Red]&quot;₩&quot;&quot;₩&quot;\-#,##0"/>
    <numFmt numFmtId="191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2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3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&quot;₩&quot;#,##0.00;[Red]&quot;₩&quot;\-#,##0.00"/>
    <numFmt numFmtId="197" formatCode="&quot;$&quot;#,##0_);[Red]\(&quot;$&quot;#,##0\)"/>
    <numFmt numFmtId="198" formatCode="&quot;₩&quot;#,##0;[Red]&quot;₩&quot;\-#,##0"/>
    <numFmt numFmtId="199" formatCode="&quot;$&quot;#,##0.00_);[Red]\(&quot;$&quot;#,##0.00\)"/>
    <numFmt numFmtId="200" formatCode="#,##0;[Red]&quot;-&quot;#,##0"/>
    <numFmt numFmtId="201" formatCode="#,##0.00;[Red]&quot;-&quot;#,##0.00"/>
    <numFmt numFmtId="202" formatCode="_-* #,##0_-;&quot;₩&quot;\!\-* #,##0_-;_-* &quot;-&quot;_-;_-@_-"/>
    <numFmt numFmtId="203" formatCode="&quot;R$&quot;#,##0_);[Red]\(&quot;R$&quot;#,##0\)"/>
    <numFmt numFmtId="204" formatCode="0_);[Red]\(0\)"/>
  </numFmts>
  <fonts count="73"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6"/>
      <name val="돋움"/>
      <family val="3"/>
      <charset val="129"/>
    </font>
    <font>
      <sz val="9"/>
      <name val="돋움"/>
      <family val="3"/>
      <charset val="129"/>
    </font>
    <font>
      <sz val="12"/>
      <name val="바탕체"/>
      <family val="1"/>
      <charset val="129"/>
    </font>
    <font>
      <sz val="8"/>
      <name val="바탕"/>
      <family val="1"/>
      <charset val="129"/>
    </font>
    <font>
      <sz val="10"/>
      <name val="돋움"/>
      <family val="3"/>
      <charset val="129"/>
    </font>
    <font>
      <b/>
      <sz val="9"/>
      <name val="돋움"/>
      <family val="3"/>
      <charset val="129"/>
    </font>
    <font>
      <b/>
      <sz val="9"/>
      <color indexed="10"/>
      <name val="돋움"/>
      <family val="3"/>
      <charset val="129"/>
    </font>
    <font>
      <b/>
      <sz val="10"/>
      <name val="돋움"/>
      <family val="3"/>
      <charset val="129"/>
    </font>
    <font>
      <b/>
      <sz val="17"/>
      <name val="돋움"/>
      <family val="3"/>
      <charset val="129"/>
    </font>
    <font>
      <vertAlign val="superscript"/>
      <sz val="9"/>
      <name val="돋움"/>
      <family val="3"/>
      <charset val="129"/>
    </font>
    <font>
      <sz val="6"/>
      <name val="돋움"/>
      <family val="3"/>
      <charset val="129"/>
    </font>
    <font>
      <sz val="10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Arial"/>
      <family val="2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0"/>
      <name val="바탕체"/>
      <family val="1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7"/>
      <name val="돋움"/>
      <family val="3"/>
      <charset val="129"/>
    </font>
    <font>
      <sz val="12"/>
      <name val="돋움"/>
      <family val="3"/>
      <charset val="129"/>
    </font>
    <font>
      <sz val="9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</fonts>
  <fills count="2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theme="0"/>
      </top>
      <bottom/>
      <diagonal/>
    </border>
  </borders>
  <cellStyleXfs count="217">
    <xf numFmtId="0" fontId="0" fillId="0" borderId="0"/>
    <xf numFmtId="0" fontId="6" fillId="0" borderId="0"/>
    <xf numFmtId="0" fontId="29" fillId="3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196" fontId="31" fillId="0" borderId="0" applyFont="0" applyFill="0" applyBorder="0" applyAlignment="0" applyProtection="0"/>
    <xf numFmtId="196" fontId="32" fillId="0" borderId="0" applyFont="0" applyFill="0" applyBorder="0" applyAlignment="0" applyProtection="0"/>
    <xf numFmtId="185" fontId="33" fillId="0" borderId="0" applyFont="0" applyFill="0" applyBorder="0" applyAlignment="0" applyProtection="0"/>
    <xf numFmtId="196" fontId="32" fillId="0" borderId="0" applyFont="0" applyFill="0" applyBorder="0" applyAlignment="0" applyProtection="0"/>
    <xf numFmtId="185" fontId="33" fillId="0" borderId="0" applyFont="0" applyFill="0" applyBorder="0" applyAlignment="0" applyProtection="0"/>
    <xf numFmtId="196" fontId="22" fillId="0" borderId="0" applyFont="0" applyFill="0" applyBorder="0" applyAlignment="0" applyProtection="0"/>
    <xf numFmtId="196" fontId="34" fillId="0" borderId="0" applyFont="0" applyFill="0" applyBorder="0" applyAlignment="0" applyProtection="0"/>
    <xf numFmtId="197" fontId="35" fillId="0" borderId="0" applyFont="0" applyFill="0" applyBorder="0" applyAlignment="0" applyProtection="0"/>
    <xf numFmtId="197" fontId="35" fillId="0" borderId="0" applyFont="0" applyFill="0" applyBorder="0" applyAlignment="0" applyProtection="0"/>
    <xf numFmtId="197" fontId="35" fillId="0" borderId="0" applyFont="0" applyFill="0" applyBorder="0" applyAlignment="0" applyProtection="0"/>
    <xf numFmtId="197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34" fillId="0" borderId="0" applyFont="0" applyFill="0" applyBorder="0" applyAlignment="0" applyProtection="0"/>
    <xf numFmtId="198" fontId="31" fillId="0" borderId="0" applyFont="0" applyFill="0" applyBorder="0" applyAlignment="0" applyProtection="0"/>
    <xf numFmtId="198" fontId="32" fillId="0" borderId="0" applyFont="0" applyFill="0" applyBorder="0" applyAlignment="0" applyProtection="0"/>
    <xf numFmtId="186" fontId="33" fillId="0" borderId="0" applyFont="0" applyFill="0" applyBorder="0" applyAlignment="0" applyProtection="0"/>
    <xf numFmtId="198" fontId="32" fillId="0" borderId="0" applyFont="0" applyFill="0" applyBorder="0" applyAlignment="0" applyProtection="0"/>
    <xf numFmtId="186" fontId="33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34" fillId="0" borderId="0" applyFont="0" applyFill="0" applyBorder="0" applyAlignment="0" applyProtection="0"/>
    <xf numFmtId="199" fontId="35" fillId="0" borderId="0" applyFont="0" applyFill="0" applyBorder="0" applyAlignment="0" applyProtection="0"/>
    <xf numFmtId="199" fontId="35" fillId="0" borderId="0" applyFont="0" applyFill="0" applyBorder="0" applyAlignment="0" applyProtection="0"/>
    <xf numFmtId="199" fontId="35" fillId="0" borderId="0" applyFont="0" applyFill="0" applyBorder="0" applyAlignment="0" applyProtection="0"/>
    <xf numFmtId="199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86" fontId="22" fillId="0" borderId="0" applyFont="0" applyFill="0" applyBorder="0" applyAlignment="0" applyProtection="0"/>
    <xf numFmtId="186" fontId="34" fillId="0" borderId="0" applyFont="0" applyFill="0" applyBorder="0" applyAlignment="0" applyProtection="0"/>
    <xf numFmtId="186" fontId="22" fillId="0" borderId="0" applyFont="0" applyFill="0" applyBorder="0" applyAlignment="0" applyProtection="0"/>
    <xf numFmtId="186" fontId="34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00" fontId="31" fillId="0" borderId="0" applyFont="0" applyFill="0" applyBorder="0" applyAlignment="0" applyProtection="0"/>
    <xf numFmtId="200" fontId="32" fillId="0" borderId="0" applyFont="0" applyFill="0" applyBorder="0" applyAlignment="0" applyProtection="0"/>
    <xf numFmtId="176" fontId="33" fillId="0" borderId="0" applyFont="0" applyFill="0" applyBorder="0" applyAlignment="0" applyProtection="0"/>
    <xf numFmtId="200" fontId="32" fillId="0" borderId="0" applyFont="0" applyFill="0" applyBorder="0" applyAlignment="0" applyProtection="0"/>
    <xf numFmtId="176" fontId="33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34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34" fillId="0" borderId="0" applyFont="0" applyFill="0" applyBorder="0" applyAlignment="0" applyProtection="0"/>
    <xf numFmtId="201" fontId="31" fillId="0" borderId="0" applyFont="0" applyFill="0" applyBorder="0" applyAlignment="0" applyProtection="0"/>
    <xf numFmtId="201" fontId="32" fillId="0" borderId="0" applyFont="0" applyFill="0" applyBorder="0" applyAlignment="0" applyProtection="0"/>
    <xf numFmtId="182" fontId="33" fillId="0" borderId="0" applyFont="0" applyFill="0" applyBorder="0" applyAlignment="0" applyProtection="0"/>
    <xf numFmtId="201" fontId="32" fillId="0" borderId="0" applyFont="0" applyFill="0" applyBorder="0" applyAlignment="0" applyProtection="0"/>
    <xf numFmtId="182" fontId="33" fillId="0" borderId="0" applyFont="0" applyFill="0" applyBorder="0" applyAlignment="0" applyProtection="0"/>
    <xf numFmtId="40" fontId="22" fillId="0" borderId="0" applyFont="0" applyFill="0" applyBorder="0" applyAlignment="0" applyProtection="0"/>
    <xf numFmtId="40" fontId="34" fillId="0" borderId="0" applyFont="0" applyFill="0" applyBorder="0" applyAlignment="0" applyProtection="0"/>
    <xf numFmtId="182" fontId="22" fillId="0" borderId="0" applyFont="0" applyFill="0" applyBorder="0" applyAlignment="0" applyProtection="0"/>
    <xf numFmtId="182" fontId="34" fillId="0" borderId="0" applyFont="0" applyFill="0" applyBorder="0" applyAlignment="0" applyProtection="0"/>
    <xf numFmtId="182" fontId="22" fillId="0" borderId="0" applyFont="0" applyFill="0" applyBorder="0" applyAlignment="0" applyProtection="0"/>
    <xf numFmtId="182" fontId="34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3" fillId="0" borderId="0"/>
    <xf numFmtId="0" fontId="22" fillId="0" borderId="0"/>
    <xf numFmtId="0" fontId="31" fillId="0" borderId="0"/>
    <xf numFmtId="0" fontId="32" fillId="0" borderId="0"/>
    <xf numFmtId="0" fontId="33" fillId="0" borderId="0"/>
    <xf numFmtId="0" fontId="32" fillId="0" borderId="0"/>
    <xf numFmtId="0" fontId="34" fillId="0" borderId="0"/>
    <xf numFmtId="0" fontId="36" fillId="0" borderId="0"/>
    <xf numFmtId="0" fontId="33" fillId="0" borderId="0"/>
    <xf numFmtId="0" fontId="22" fillId="0" borderId="0"/>
    <xf numFmtId="0" fontId="34" fillId="0" borderId="0"/>
    <xf numFmtId="0" fontId="22" fillId="0" borderId="0"/>
    <xf numFmtId="0" fontId="34" fillId="0" borderId="0"/>
    <xf numFmtId="0" fontId="36" fillId="0" borderId="0"/>
    <xf numFmtId="0" fontId="33" fillId="0" borderId="0"/>
    <xf numFmtId="0" fontId="37" fillId="0" borderId="0"/>
    <xf numFmtId="0" fontId="38" fillId="0" borderId="0"/>
    <xf numFmtId="0" fontId="35" fillId="0" borderId="0"/>
    <xf numFmtId="0" fontId="35" fillId="0" borderId="0"/>
    <xf numFmtId="0" fontId="37" fillId="0" borderId="0"/>
    <xf numFmtId="0" fontId="38" fillId="0" borderId="0"/>
    <xf numFmtId="0" fontId="22" fillId="0" borderId="0"/>
    <xf numFmtId="0" fontId="34" fillId="0" borderId="0"/>
    <xf numFmtId="0" fontId="39" fillId="0" borderId="0"/>
    <xf numFmtId="176" fontId="19" fillId="0" borderId="0" applyFont="0" applyFill="0" applyBorder="0" applyAlignment="0" applyProtection="0"/>
    <xf numFmtId="182" fontId="19" fillId="0" borderId="0" applyFont="0" applyFill="0" applyBorder="0" applyAlignment="0" applyProtection="0"/>
    <xf numFmtId="3" fontId="19" fillId="0" borderId="0" applyFont="0" applyFill="0" applyBorder="0" applyAlignment="0" applyProtection="0"/>
    <xf numFmtId="0" fontId="15" fillId="0" borderId="0" applyFont="0" applyFill="0" applyBorder="0" applyAlignment="0" applyProtection="0"/>
    <xf numFmtId="187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0" fontId="19" fillId="0" borderId="0" applyFont="0" applyFill="0" applyBorder="0" applyAlignment="0" applyProtection="0"/>
    <xf numFmtId="189" fontId="6" fillId="0" borderId="0" applyFont="0" applyFill="0" applyBorder="0" applyAlignment="0" applyProtection="0"/>
    <xf numFmtId="2" fontId="19" fillId="0" borderId="0" applyFont="0" applyFill="0" applyBorder="0" applyAlignment="0" applyProtection="0"/>
    <xf numFmtId="38" fontId="40" fillId="19" borderId="0" applyNumberFormat="0" applyBorder="0" applyAlignment="0" applyProtection="0"/>
    <xf numFmtId="0" fontId="41" fillId="0" borderId="0">
      <alignment horizontal="left"/>
    </xf>
    <xf numFmtId="0" fontId="24" fillId="0" borderId="1" applyNumberFormat="0" applyAlignment="0" applyProtection="0">
      <alignment horizontal="left" vertical="center"/>
    </xf>
    <xf numFmtId="0" fontId="24" fillId="0" borderId="2">
      <alignment horizontal="left" vertical="center"/>
    </xf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40" fillId="19" borderId="3" applyNumberFormat="0" applyBorder="0" applyAlignment="0" applyProtection="0"/>
    <xf numFmtId="0" fontId="26" fillId="0" borderId="4"/>
    <xf numFmtId="0" fontId="6" fillId="0" borderId="0"/>
    <xf numFmtId="0" fontId="19" fillId="0" borderId="0"/>
    <xf numFmtId="10" fontId="19" fillId="0" borderId="0" applyFont="0" applyFill="0" applyBorder="0" applyAlignment="0" applyProtection="0"/>
    <xf numFmtId="0" fontId="26" fillId="0" borderId="0"/>
    <xf numFmtId="0" fontId="61" fillId="0" borderId="0" applyFill="0" applyBorder="0" applyProtection="0">
      <alignment horizontal="centerContinuous" vertical="center"/>
    </xf>
    <xf numFmtId="0" fontId="62" fillId="19" borderId="0" applyFill="0" applyBorder="0" applyProtection="0">
      <alignment horizontal="center" vertical="center"/>
    </xf>
    <xf numFmtId="0" fontId="19" fillId="0" borderId="5" applyNumberFormat="0" applyFont="0" applyFill="0" applyAlignment="0" applyProtection="0"/>
    <xf numFmtId="0" fontId="27" fillId="0" borderId="6">
      <alignment horizontal="left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23" borderId="7" applyNumberFormat="0" applyAlignment="0" applyProtection="0">
      <alignment vertical="center"/>
    </xf>
    <xf numFmtId="193" fontId="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44" fillId="5" borderId="0" applyNumberFormat="0" applyBorder="0" applyAlignment="0" applyProtection="0">
      <alignment vertical="center"/>
    </xf>
    <xf numFmtId="0" fontId="17" fillId="0" borderId="0">
      <protection locked="0"/>
    </xf>
    <xf numFmtId="0" fontId="17" fillId="0" borderId="0">
      <protection locked="0"/>
    </xf>
    <xf numFmtId="40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6" fillId="6" borderId="8" applyNumberFormat="0" applyFont="0" applyAlignment="0" applyProtection="0">
      <alignment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45" fillId="0" borderId="0">
      <alignment vertical="center"/>
    </xf>
    <xf numFmtId="9" fontId="2" fillId="0" borderId="0" applyFont="0" applyFill="0" applyBorder="0" applyAlignment="0" applyProtection="0"/>
    <xf numFmtId="9" fontId="63" fillId="19" borderId="0" applyFill="0" applyBorder="0" applyProtection="0">
      <alignment horizontal="right"/>
    </xf>
    <xf numFmtId="10" fontId="63" fillId="0" borderId="0" applyFill="0" applyBorder="0" applyProtection="0">
      <alignment horizontal="right"/>
    </xf>
    <xf numFmtId="9" fontId="6" fillId="0" borderId="0" applyFont="0" applyFill="0" applyBorder="0" applyAlignment="0" applyProtection="0"/>
    <xf numFmtId="0" fontId="46" fillId="11" borderId="0" applyNumberFormat="0" applyBorder="0" applyAlignment="0" applyProtection="0">
      <alignment vertical="center"/>
    </xf>
    <xf numFmtId="0" fontId="47" fillId="0" borderId="0"/>
    <xf numFmtId="0" fontId="48" fillId="0" borderId="0" applyNumberFormat="0" applyFill="0" applyBorder="0" applyAlignment="0" applyProtection="0">
      <alignment vertical="center"/>
    </xf>
    <xf numFmtId="0" fontId="49" fillId="24" borderId="9" applyNumberFormat="0" applyAlignment="0" applyProtection="0">
      <alignment vertical="center"/>
    </xf>
    <xf numFmtId="190" fontId="19" fillId="0" borderId="0">
      <alignment vertical="center"/>
    </xf>
    <xf numFmtId="41" fontId="2" fillId="0" borderId="0" applyFont="0" applyFill="0" applyBorder="0" applyAlignment="0" applyProtection="0"/>
    <xf numFmtId="41" fontId="64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202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50" fillId="0" borderId="10" applyNumberFormat="0" applyFill="0" applyAlignment="0" applyProtection="0">
      <alignment vertical="center"/>
    </xf>
    <xf numFmtId="0" fontId="51" fillId="0" borderId="11" applyNumberFormat="0" applyFill="0" applyAlignment="0" applyProtection="0">
      <alignment vertical="center"/>
    </xf>
    <xf numFmtId="0" fontId="52" fillId="8" borderId="7" applyNumberFormat="0" applyAlignment="0" applyProtection="0">
      <alignment vertical="center"/>
    </xf>
    <xf numFmtId="4" fontId="17" fillId="0" borderId="0">
      <protection locked="0"/>
    </xf>
    <xf numFmtId="194" fontId="6" fillId="0" borderId="0">
      <protection locked="0"/>
    </xf>
    <xf numFmtId="0" fontId="53" fillId="0" borderId="0">
      <alignment vertical="center"/>
    </xf>
    <xf numFmtId="0" fontId="4" fillId="0" borderId="0">
      <alignment horizontal="centerContinuous" vertical="center"/>
    </xf>
    <xf numFmtId="0" fontId="54" fillId="0" borderId="12" applyNumberFormat="0" applyFill="0" applyAlignment="0" applyProtection="0">
      <alignment vertical="center"/>
    </xf>
    <xf numFmtId="0" fontId="55" fillId="0" borderId="13" applyNumberFormat="0" applyFill="0" applyAlignment="0" applyProtection="0">
      <alignment vertical="center"/>
    </xf>
    <xf numFmtId="0" fontId="56" fillId="0" borderId="14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9" fillId="23" borderId="15" applyNumberFormat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Protection="0"/>
    <xf numFmtId="176" fontId="6" fillId="0" borderId="0" applyProtection="0"/>
    <xf numFmtId="203" fontId="2" fillId="19" borderId="0" applyFill="0" applyBorder="0" applyProtection="0">
      <alignment horizontal="right"/>
    </xf>
    <xf numFmtId="0" fontId="6" fillId="0" borderId="0" applyFont="0" applyFill="0" applyBorder="0" applyAlignment="0" applyProtection="0"/>
    <xf numFmtId="0" fontId="60" fillId="0" borderId="0">
      <alignment vertical="center"/>
    </xf>
    <xf numFmtId="192" fontId="6" fillId="0" borderId="0">
      <protection locked="0"/>
    </xf>
    <xf numFmtId="0" fontId="2" fillId="0" borderId="0">
      <alignment vertical="center"/>
    </xf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6" fillId="0" borderId="0"/>
    <xf numFmtId="0" fontId="6" fillId="0" borderId="0"/>
    <xf numFmtId="0" fontId="2" fillId="0" borderId="0"/>
    <xf numFmtId="0" fontId="2" fillId="0" borderId="0">
      <alignment vertical="center"/>
    </xf>
    <xf numFmtId="0" fontId="2" fillId="0" borderId="0"/>
    <xf numFmtId="0" fontId="17" fillId="0" borderId="5">
      <protection locked="0"/>
    </xf>
    <xf numFmtId="191" fontId="6" fillId="0" borderId="0">
      <protection locked="0"/>
    </xf>
    <xf numFmtId="195" fontId="6" fillId="0" borderId="0">
      <protection locked="0"/>
    </xf>
  </cellStyleXfs>
  <cellXfs count="530">
    <xf numFmtId="0" fontId="0" fillId="0" borderId="0" xfId="0"/>
    <xf numFmtId="41" fontId="5" fillId="0" borderId="0" xfId="161" applyFont="1" applyBorder="1" applyAlignment="1">
      <alignment vertical="center"/>
    </xf>
    <xf numFmtId="41" fontId="9" fillId="0" borderId="0" xfId="161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8" fillId="0" borderId="0" xfId="0" applyFont="1" applyBorder="1"/>
    <xf numFmtId="0" fontId="5" fillId="0" borderId="0" xfId="0" applyFont="1" applyAlignment="1">
      <alignment vertical="center"/>
    </xf>
    <xf numFmtId="41" fontId="5" fillId="0" borderId="0" xfId="161" applyFont="1" applyBorder="1" applyAlignment="1">
      <alignment vertical="center" shrinkToFit="1"/>
    </xf>
    <xf numFmtId="0" fontId="5" fillId="0" borderId="0" xfId="211" applyFont="1" applyBorder="1" applyAlignment="1">
      <alignment vertical="center"/>
    </xf>
    <xf numFmtId="0" fontId="5" fillId="0" borderId="0" xfId="211" applyFont="1" applyAlignment="1">
      <alignment vertical="center" shrinkToFit="1"/>
    </xf>
    <xf numFmtId="41" fontId="9" fillId="0" borderId="0" xfId="161" applyFont="1" applyAlignment="1">
      <alignment vertical="center"/>
    </xf>
    <xf numFmtId="41" fontId="5" fillId="0" borderId="0" xfId="161" applyFont="1" applyAlignment="1">
      <alignment vertical="center"/>
    </xf>
    <xf numFmtId="41" fontId="5" fillId="0" borderId="0" xfId="161" applyFont="1" applyAlignment="1">
      <alignment vertical="center" shrinkToFit="1"/>
    </xf>
    <xf numFmtId="0" fontId="5" fillId="0" borderId="0" xfId="212" applyFont="1" applyBorder="1" applyAlignment="1">
      <alignment vertical="center" shrinkToFit="1"/>
    </xf>
    <xf numFmtId="3" fontId="5" fillId="19" borderId="0" xfId="209" applyNumberFormat="1" applyFont="1" applyFill="1" applyBorder="1" applyAlignment="1">
      <alignment horizontal="left" vertical="center"/>
    </xf>
    <xf numFmtId="0" fontId="5" fillId="19" borderId="0" xfId="209" applyFont="1" applyFill="1" applyBorder="1" applyAlignment="1">
      <alignment horizontal="center" vertical="center"/>
    </xf>
    <xf numFmtId="0" fontId="3" fillId="19" borderId="0" xfId="209" applyFont="1" applyFill="1" applyBorder="1" applyAlignment="1">
      <alignment horizontal="left" vertical="center"/>
    </xf>
    <xf numFmtId="3" fontId="5" fillId="19" borderId="0" xfId="209" applyNumberFormat="1" applyFont="1" applyFill="1" applyAlignment="1">
      <alignment horizontal="center" vertical="center"/>
    </xf>
    <xf numFmtId="3" fontId="3" fillId="19" borderId="0" xfId="209" applyNumberFormat="1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3" fontId="5" fillId="19" borderId="0" xfId="0" applyNumberFormat="1" applyFont="1" applyFill="1" applyBorder="1" applyAlignment="1">
      <alignment horizontal="left" vertical="center"/>
    </xf>
    <xf numFmtId="180" fontId="5" fillId="19" borderId="0" xfId="0" applyNumberFormat="1" applyFont="1" applyFill="1" applyBorder="1" applyAlignment="1">
      <alignment horizontal="left" vertical="center"/>
    </xf>
    <xf numFmtId="0" fontId="5" fillId="19" borderId="0" xfId="0" applyFont="1" applyFill="1" applyBorder="1" applyAlignment="1">
      <alignment horizontal="left" vertical="center"/>
    </xf>
    <xf numFmtId="180" fontId="5" fillId="19" borderId="16" xfId="0" applyNumberFormat="1" applyFont="1" applyFill="1" applyBorder="1" applyAlignment="1">
      <alignment horizontal="center" vertical="center"/>
    </xf>
    <xf numFmtId="41" fontId="5" fillId="0" borderId="17" xfId="161" applyFont="1" applyBorder="1" applyAlignment="1">
      <alignment vertical="center" shrinkToFit="1"/>
    </xf>
    <xf numFmtId="177" fontId="5" fillId="0" borderId="0" xfId="161" applyNumberFormat="1" applyFont="1" applyBorder="1" applyAlignment="1">
      <alignment vertical="center" shrinkToFit="1"/>
    </xf>
    <xf numFmtId="41" fontId="9" fillId="0" borderId="17" xfId="161" applyFont="1" applyBorder="1" applyAlignment="1">
      <alignment vertical="center" shrinkToFit="1"/>
    </xf>
    <xf numFmtId="179" fontId="5" fillId="0" borderId="18" xfId="161" applyNumberFormat="1" applyFont="1" applyBorder="1" applyAlignment="1">
      <alignment vertical="center"/>
    </xf>
    <xf numFmtId="9" fontId="5" fillId="0" borderId="18" xfId="161" applyNumberFormat="1" applyFont="1" applyBorder="1" applyAlignment="1">
      <alignment vertical="center"/>
    </xf>
    <xf numFmtId="41" fontId="5" fillId="0" borderId="18" xfId="161" applyNumberFormat="1" applyFont="1" applyBorder="1" applyAlignment="1">
      <alignment vertical="center"/>
    </xf>
    <xf numFmtId="177" fontId="5" fillId="0" borderId="18" xfId="161" applyNumberFormat="1" applyFont="1" applyBorder="1" applyAlignment="1">
      <alignment vertical="center"/>
    </xf>
    <xf numFmtId="0" fontId="5" fillId="19" borderId="18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41" fontId="5" fillId="0" borderId="0" xfId="161" applyFont="1" applyFill="1" applyBorder="1" applyAlignment="1">
      <alignment vertical="center" shrinkToFit="1"/>
    </xf>
    <xf numFmtId="0" fontId="9" fillId="0" borderId="19" xfId="211" applyNumberFormat="1" applyFont="1" applyBorder="1" applyAlignment="1">
      <alignment horizontal="center" vertical="center"/>
    </xf>
    <xf numFmtId="0" fontId="9" fillId="0" borderId="17" xfId="211" applyNumberFormat="1" applyFont="1" applyBorder="1" applyAlignment="1">
      <alignment horizontal="center" vertical="center"/>
    </xf>
    <xf numFmtId="0" fontId="5" fillId="0" borderId="19" xfId="211" applyNumberFormat="1" applyFont="1" applyBorder="1" applyAlignment="1">
      <alignment horizontal="center" vertical="center"/>
    </xf>
    <xf numFmtId="0" fontId="5" fillId="0" borderId="19" xfId="211" applyNumberFormat="1" applyFont="1" applyBorder="1" applyAlignment="1">
      <alignment horizontal="center" vertical="center" shrinkToFit="1"/>
    </xf>
    <xf numFmtId="0" fontId="5" fillId="0" borderId="20" xfId="211" applyNumberFormat="1" applyFont="1" applyBorder="1" applyAlignment="1">
      <alignment horizontal="center" vertical="center"/>
    </xf>
    <xf numFmtId="177" fontId="5" fillId="0" borderId="0" xfId="161" applyNumberFormat="1" applyFont="1" applyFill="1" applyBorder="1" applyAlignment="1">
      <alignment vertical="center" shrinkToFit="1"/>
    </xf>
    <xf numFmtId="0" fontId="10" fillId="19" borderId="0" xfId="0" applyFont="1" applyFill="1" applyBorder="1" applyAlignment="1">
      <alignment horizontal="left" vertical="center"/>
    </xf>
    <xf numFmtId="0" fontId="5" fillId="19" borderId="0" xfId="210" applyFont="1" applyFill="1" applyBorder="1" applyAlignment="1">
      <alignment horizontal="center" vertical="center"/>
    </xf>
    <xf numFmtId="181" fontId="5" fillId="19" borderId="0" xfId="210" applyNumberFormat="1" applyFont="1" applyFill="1" applyAlignment="1">
      <alignment horizontal="right" vertical="center"/>
    </xf>
    <xf numFmtId="176" fontId="9" fillId="19" borderId="0" xfId="176" applyFont="1" applyFill="1" applyAlignment="1">
      <alignment horizontal="right" vertical="center"/>
    </xf>
    <xf numFmtId="0" fontId="3" fillId="19" borderId="0" xfId="210" applyFont="1" applyFill="1" applyAlignment="1">
      <alignment horizontal="left" vertical="center"/>
    </xf>
    <xf numFmtId="0" fontId="3" fillId="19" borderId="0" xfId="210" applyFont="1" applyFill="1" applyBorder="1" applyAlignment="1">
      <alignment horizontal="left" vertical="center"/>
    </xf>
    <xf numFmtId="0" fontId="3" fillId="19" borderId="0" xfId="210" applyFont="1" applyFill="1" applyAlignment="1">
      <alignment horizontal="right" vertical="center"/>
    </xf>
    <xf numFmtId="179" fontId="3" fillId="19" borderId="0" xfId="210" applyNumberFormat="1" applyFont="1" applyFill="1" applyAlignment="1">
      <alignment horizontal="center" vertical="center"/>
    </xf>
    <xf numFmtId="179" fontId="3" fillId="19" borderId="0" xfId="210" applyNumberFormat="1" applyFont="1" applyFill="1" applyBorder="1" applyAlignment="1">
      <alignment horizontal="center" vertical="center"/>
    </xf>
    <xf numFmtId="0" fontId="3" fillId="19" borderId="0" xfId="210" applyFont="1" applyFill="1" applyBorder="1" applyAlignment="1">
      <alignment horizontal="center" vertical="center"/>
    </xf>
    <xf numFmtId="0" fontId="5" fillId="19" borderId="0" xfId="210" applyFont="1" applyFill="1" applyAlignment="1">
      <alignment horizontal="center" vertical="center"/>
    </xf>
    <xf numFmtId="0" fontId="6" fillId="19" borderId="0" xfId="210" applyFill="1" applyBorder="1" applyAlignment="1">
      <alignment horizontal="center" vertical="center"/>
    </xf>
    <xf numFmtId="49" fontId="28" fillId="19" borderId="0" xfId="210" applyNumberFormat="1" applyFont="1" applyFill="1" applyBorder="1" applyAlignment="1">
      <alignment horizontal="center" vertical="center"/>
    </xf>
    <xf numFmtId="0" fontId="28" fillId="19" borderId="0" xfId="210" applyFont="1" applyFill="1" applyBorder="1" applyAlignment="1">
      <alignment horizontal="center" vertical="center"/>
    </xf>
    <xf numFmtId="0" fontId="28" fillId="19" borderId="0" xfId="210" applyFont="1" applyFill="1" applyBorder="1" applyAlignment="1">
      <alignment horizontal="right" vertical="center"/>
    </xf>
    <xf numFmtId="49" fontId="6" fillId="19" borderId="0" xfId="210" applyNumberFormat="1" applyFill="1" applyBorder="1" applyAlignment="1">
      <alignment horizontal="center" vertical="center"/>
    </xf>
    <xf numFmtId="0" fontId="3" fillId="19" borderId="0" xfId="209" applyFont="1" applyFill="1" applyBorder="1" applyAlignment="1">
      <alignment horizontal="right" vertical="center"/>
    </xf>
    <xf numFmtId="3" fontId="5" fillId="19" borderId="21" xfId="0" applyNumberFormat="1" applyFont="1" applyFill="1" applyBorder="1" applyAlignment="1">
      <alignment horizontal="center" vertical="center" wrapText="1"/>
    </xf>
    <xf numFmtId="3" fontId="5" fillId="19" borderId="22" xfId="0" applyNumberFormat="1" applyFont="1" applyFill="1" applyBorder="1" applyAlignment="1">
      <alignment horizontal="center" vertical="center" wrapText="1"/>
    </xf>
    <xf numFmtId="3" fontId="5" fillId="19" borderId="18" xfId="0" applyNumberFormat="1" applyFont="1" applyFill="1" applyBorder="1" applyAlignment="1">
      <alignment vertical="center"/>
    </xf>
    <xf numFmtId="3" fontId="5" fillId="19" borderId="23" xfId="0" applyNumberFormat="1" applyFont="1" applyFill="1" applyBorder="1" applyAlignment="1">
      <alignment vertical="center"/>
    </xf>
    <xf numFmtId="180" fontId="5" fillId="19" borderId="21" xfId="0" applyNumberFormat="1" applyFont="1" applyFill="1" applyBorder="1" applyAlignment="1">
      <alignment horizontal="center" vertical="center"/>
    </xf>
    <xf numFmtId="180" fontId="5" fillId="19" borderId="24" xfId="0" applyNumberFormat="1" applyFont="1" applyFill="1" applyBorder="1" applyAlignment="1">
      <alignment horizontal="center" vertical="center"/>
    </xf>
    <xf numFmtId="41" fontId="5" fillId="26" borderId="17" xfId="161" applyFont="1" applyFill="1" applyBorder="1" applyAlignment="1">
      <alignment vertical="center" shrinkToFit="1"/>
    </xf>
    <xf numFmtId="204" fontId="9" fillId="0" borderId="0" xfId="152" applyNumberFormat="1" applyFont="1" applyBorder="1" applyAlignment="1">
      <alignment vertical="center" shrinkToFit="1"/>
    </xf>
    <xf numFmtId="179" fontId="5" fillId="19" borderId="0" xfId="209" applyNumberFormat="1" applyFont="1" applyFill="1" applyBorder="1" applyAlignment="1">
      <alignment vertical="center"/>
    </xf>
    <xf numFmtId="0" fontId="5" fillId="0" borderId="18" xfId="0" applyFont="1" applyBorder="1" applyAlignment="1">
      <alignment horizontal="left" vertical="center"/>
    </xf>
    <xf numFmtId="41" fontId="5" fillId="0" borderId="0" xfId="164" applyFont="1" applyBorder="1" applyAlignment="1">
      <alignment vertical="center" shrinkToFit="1"/>
    </xf>
    <xf numFmtId="41" fontId="9" fillId="26" borderId="0" xfId="164" applyFont="1" applyFill="1" applyBorder="1" applyAlignment="1">
      <alignment vertical="center" shrinkToFit="1"/>
    </xf>
    <xf numFmtId="41" fontId="9" fillId="0" borderId="0" xfId="164" applyFont="1" applyFill="1" applyBorder="1" applyAlignment="1">
      <alignment vertical="center" shrinkToFit="1"/>
    </xf>
    <xf numFmtId="41" fontId="5" fillId="26" borderId="0" xfId="164" applyFont="1" applyFill="1" applyBorder="1" applyAlignment="1">
      <alignment vertical="center" shrinkToFit="1"/>
    </xf>
    <xf numFmtId="41" fontId="5" fillId="0" borderId="0" xfId="164" applyFont="1" applyFill="1" applyBorder="1" applyAlignment="1">
      <alignment vertical="center" shrinkToFit="1"/>
    </xf>
    <xf numFmtId="41" fontId="9" fillId="0" borderId="0" xfId="164" applyFont="1" applyBorder="1" applyAlignment="1">
      <alignment vertical="center" shrinkToFit="1"/>
    </xf>
    <xf numFmtId="204" fontId="5" fillId="0" borderId="0" xfId="152" applyNumberFormat="1" applyFont="1" applyBorder="1" applyAlignment="1">
      <alignment vertical="center" shrinkToFit="1"/>
    </xf>
    <xf numFmtId="178" fontId="5" fillId="0" borderId="0" xfId="161" applyNumberFormat="1" applyFont="1" applyBorder="1" applyAlignment="1">
      <alignment vertical="center" shrinkToFit="1"/>
    </xf>
    <xf numFmtId="178" fontId="5" fillId="0" borderId="19" xfId="161" applyNumberFormat="1" applyFont="1" applyBorder="1" applyAlignment="1">
      <alignment vertical="center" shrinkToFit="1"/>
    </xf>
    <xf numFmtId="176" fontId="5" fillId="19" borderId="0" xfId="176" applyFont="1" applyFill="1" applyAlignment="1">
      <alignment horizontal="right" vertical="center"/>
    </xf>
    <xf numFmtId="184" fontId="5" fillId="0" borderId="0" xfId="164" applyNumberFormat="1" applyFont="1" applyBorder="1" applyAlignment="1">
      <alignment vertical="center" shrinkToFit="1"/>
    </xf>
    <xf numFmtId="184" fontId="9" fillId="0" borderId="0" xfId="164" applyNumberFormat="1" applyFont="1" applyFill="1" applyBorder="1" applyAlignment="1">
      <alignment vertical="center" shrinkToFit="1"/>
    </xf>
    <xf numFmtId="178" fontId="5" fillId="0" borderId="0" xfId="165" applyNumberFormat="1" applyFont="1" applyFill="1" applyBorder="1" applyAlignment="1">
      <alignment vertical="center" wrapText="1"/>
    </xf>
    <xf numFmtId="178" fontId="5" fillId="0" borderId="20" xfId="165" applyNumberFormat="1" applyFont="1" applyFill="1" applyBorder="1" applyAlignment="1">
      <alignment vertical="center" wrapText="1"/>
    </xf>
    <xf numFmtId="41" fontId="9" fillId="0" borderId="0" xfId="161" applyFont="1" applyFill="1" applyBorder="1" applyAlignment="1">
      <alignment vertical="center" shrinkToFit="1"/>
    </xf>
    <xf numFmtId="177" fontId="9" fillId="0" borderId="0" xfId="161" applyNumberFormat="1" applyFont="1" applyFill="1" applyBorder="1" applyAlignment="1">
      <alignment vertical="center" shrinkToFit="1"/>
    </xf>
    <xf numFmtId="178" fontId="9" fillId="0" borderId="0" xfId="161" applyNumberFormat="1" applyFont="1" applyFill="1" applyBorder="1" applyAlignment="1">
      <alignment vertical="center" shrinkToFit="1"/>
    </xf>
    <xf numFmtId="178" fontId="9" fillId="0" borderId="19" xfId="161" applyNumberFormat="1" applyFont="1" applyFill="1" applyBorder="1" applyAlignment="1">
      <alignment vertical="center" shrinkToFit="1"/>
    </xf>
    <xf numFmtId="177" fontId="5" fillId="0" borderId="19" xfId="161" applyNumberFormat="1" applyFont="1" applyFill="1" applyBorder="1" applyAlignment="1">
      <alignment vertical="center" shrinkToFit="1"/>
    </xf>
    <xf numFmtId="178" fontId="5" fillId="0" borderId="0" xfId="161" applyNumberFormat="1" applyFont="1" applyFill="1" applyBorder="1" applyAlignment="1">
      <alignment horizontal="center" vertical="center" shrinkToFit="1"/>
    </xf>
    <xf numFmtId="178" fontId="5" fillId="0" borderId="19" xfId="161" applyNumberFormat="1" applyFont="1" applyFill="1" applyBorder="1" applyAlignment="1">
      <alignment horizontal="center" vertical="center" shrinkToFit="1"/>
    </xf>
    <xf numFmtId="176" fontId="5" fillId="0" borderId="0" xfId="176" applyFont="1" applyFill="1" applyAlignment="1">
      <alignment horizontal="right" vertical="center"/>
    </xf>
    <xf numFmtId="176" fontId="5" fillId="0" borderId="25" xfId="176" applyFont="1" applyFill="1" applyBorder="1" applyAlignment="1">
      <alignment horizontal="right" vertical="center"/>
    </xf>
    <xf numFmtId="41" fontId="5" fillId="0" borderId="4" xfId="164" applyFont="1" applyFill="1" applyBorder="1" applyAlignment="1">
      <alignment vertical="center" shrinkToFit="1"/>
    </xf>
    <xf numFmtId="0" fontId="5" fillId="19" borderId="26" xfId="0" applyNumberFormat="1" applyFont="1" applyFill="1" applyBorder="1" applyAlignment="1">
      <alignment horizontal="center" vertical="center" wrapText="1"/>
    </xf>
    <xf numFmtId="184" fontId="5" fillId="0" borderId="0" xfId="164" applyNumberFormat="1" applyFont="1" applyFill="1" applyBorder="1" applyAlignment="1">
      <alignment vertical="center" shrinkToFit="1"/>
    </xf>
    <xf numFmtId="184" fontId="5" fillId="0" borderId="4" xfId="164" applyNumberFormat="1" applyFont="1" applyFill="1" applyBorder="1" applyAlignment="1">
      <alignment vertical="center" shrinkToFit="1"/>
    </xf>
    <xf numFmtId="0" fontId="5" fillId="0" borderId="0" xfId="212" applyNumberFormat="1" applyFont="1" applyBorder="1" applyAlignment="1">
      <alignment vertical="center" shrinkToFit="1"/>
    </xf>
    <xf numFmtId="0" fontId="5" fillId="0" borderId="27" xfId="213" applyNumberFormat="1" applyFont="1" applyFill="1" applyBorder="1" applyAlignment="1">
      <alignment horizontal="center" vertical="center" wrapText="1"/>
    </xf>
    <xf numFmtId="0" fontId="5" fillId="0" borderId="18" xfId="161" applyNumberFormat="1" applyFont="1" applyBorder="1" applyAlignment="1">
      <alignment vertical="center" shrinkToFit="1"/>
    </xf>
    <xf numFmtId="0" fontId="5" fillId="0" borderId="18" xfId="212" applyNumberFormat="1" applyFont="1" applyBorder="1" applyAlignment="1">
      <alignment vertical="center" shrinkToFit="1"/>
    </xf>
    <xf numFmtId="0" fontId="5" fillId="0" borderId="0" xfId="0" applyNumberFormat="1" applyFont="1" applyAlignment="1">
      <alignment vertical="center"/>
    </xf>
    <xf numFmtId="0" fontId="5" fillId="0" borderId="0" xfId="161" applyNumberFormat="1" applyFont="1" applyBorder="1" applyAlignment="1">
      <alignment vertical="center" shrinkToFit="1"/>
    </xf>
    <xf numFmtId="0" fontId="5" fillId="0" borderId="0" xfId="212" applyNumberFormat="1" applyFont="1" applyBorder="1" applyAlignment="1">
      <alignment horizontal="center" vertical="center" shrinkToFit="1"/>
    </xf>
    <xf numFmtId="0" fontId="5" fillId="19" borderId="0" xfId="0" applyNumberFormat="1" applyFont="1" applyFill="1" applyAlignment="1">
      <alignment horizontal="left" vertical="center"/>
    </xf>
    <xf numFmtId="0" fontId="5" fillId="19" borderId="0" xfId="213" applyNumberFormat="1" applyFont="1" applyFill="1" applyAlignment="1">
      <alignment horizontal="left" vertical="center"/>
    </xf>
    <xf numFmtId="0" fontId="5" fillId="0" borderId="0" xfId="212" applyNumberFormat="1" applyFont="1" applyBorder="1" applyAlignment="1">
      <alignment horizontal="left" vertical="center"/>
    </xf>
    <xf numFmtId="0" fontId="5" fillId="19" borderId="0" xfId="0" applyNumberFormat="1" applyFont="1" applyFill="1" applyBorder="1" applyAlignment="1">
      <alignment horizontal="left" vertical="center"/>
    </xf>
    <xf numFmtId="0" fontId="5" fillId="19" borderId="0" xfId="0" applyNumberFormat="1" applyFont="1" applyFill="1" applyBorder="1" applyAlignment="1">
      <alignment horizontal="right" vertical="center"/>
    </xf>
    <xf numFmtId="0" fontId="5" fillId="19" borderId="0" xfId="213" applyNumberFormat="1" applyFont="1" applyFill="1" applyAlignment="1">
      <alignment horizontal="center" vertical="center"/>
    </xf>
    <xf numFmtId="0" fontId="5" fillId="0" borderId="0" xfId="211" applyNumberFormat="1" applyFont="1" applyAlignment="1">
      <alignment vertical="center" shrinkToFit="1"/>
    </xf>
    <xf numFmtId="0" fontId="5" fillId="0" borderId="0" xfId="161" applyNumberFormat="1" applyFont="1" applyBorder="1" applyAlignment="1">
      <alignment vertical="center"/>
    </xf>
    <xf numFmtId="0" fontId="5" fillId="19" borderId="28" xfId="0" applyNumberFormat="1" applyFont="1" applyFill="1" applyBorder="1" applyAlignment="1">
      <alignment horizontal="center" vertical="center" wrapText="1"/>
    </xf>
    <xf numFmtId="0" fontId="5" fillId="19" borderId="27" xfId="0" applyNumberFormat="1" applyFont="1" applyFill="1" applyBorder="1" applyAlignment="1">
      <alignment horizontal="center" vertical="center" wrapText="1"/>
    </xf>
    <xf numFmtId="0" fontId="5" fillId="0" borderId="27" xfId="161" applyNumberFormat="1" applyFont="1" applyBorder="1" applyAlignment="1">
      <alignment horizontal="center" vertical="center" wrapText="1"/>
    </xf>
    <xf numFmtId="0" fontId="5" fillId="19" borderId="29" xfId="0" applyNumberFormat="1" applyFont="1" applyFill="1" applyBorder="1" applyAlignment="1">
      <alignment horizontal="center" vertical="center" wrapText="1"/>
    </xf>
    <xf numFmtId="0" fontId="3" fillId="19" borderId="26" xfId="0" applyNumberFormat="1" applyFont="1" applyFill="1" applyBorder="1" applyAlignment="1">
      <alignment horizontal="center" vertical="center" wrapText="1"/>
    </xf>
    <xf numFmtId="0" fontId="3" fillId="19" borderId="27" xfId="0" applyNumberFormat="1" applyFont="1" applyFill="1" applyBorder="1" applyAlignment="1">
      <alignment horizontal="center" vertical="center" wrapText="1"/>
    </xf>
    <xf numFmtId="0" fontId="3" fillId="19" borderId="29" xfId="0" applyNumberFormat="1" applyFont="1" applyFill="1" applyBorder="1" applyAlignment="1">
      <alignment horizontal="center" vertical="center" wrapText="1"/>
    </xf>
    <xf numFmtId="0" fontId="5" fillId="0" borderId="17" xfId="164" applyNumberFormat="1" applyFont="1" applyBorder="1" applyAlignment="1">
      <alignment vertical="center"/>
    </xf>
    <xf numFmtId="0" fontId="5" fillId="0" borderId="17" xfId="0" applyNumberFormat="1" applyFont="1" applyBorder="1" applyAlignment="1">
      <alignment horizontal="left" vertical="center" shrinkToFit="1"/>
    </xf>
    <xf numFmtId="0" fontId="5" fillId="0" borderId="25" xfId="0" applyNumberFormat="1" applyFont="1" applyBorder="1" applyAlignment="1">
      <alignment horizontal="left" vertical="center" shrinkToFit="1"/>
    </xf>
    <xf numFmtId="0" fontId="5" fillId="19" borderId="0" xfId="0" applyNumberFormat="1" applyFont="1" applyFill="1" applyBorder="1" applyAlignment="1">
      <alignment horizontal="right" vertical="top"/>
    </xf>
    <xf numFmtId="0" fontId="9" fillId="0" borderId="0" xfId="211" applyNumberFormat="1" applyFont="1" applyBorder="1" applyAlignment="1">
      <alignment horizontal="left" vertical="center"/>
    </xf>
    <xf numFmtId="0" fontId="9" fillId="0" borderId="0" xfId="211" applyNumberFormat="1" applyFont="1" applyBorder="1" applyAlignment="1">
      <alignment vertical="center"/>
    </xf>
    <xf numFmtId="0" fontId="5" fillId="0" borderId="0" xfId="211" applyNumberFormat="1" applyFont="1" applyBorder="1" applyAlignment="1">
      <alignment horizontal="center" vertical="center" wrapText="1"/>
    </xf>
    <xf numFmtId="0" fontId="5" fillId="19" borderId="30" xfId="0" applyNumberFormat="1" applyFont="1" applyFill="1" applyBorder="1" applyAlignment="1">
      <alignment horizontal="center" vertical="center"/>
    </xf>
    <xf numFmtId="0" fontId="5" fillId="0" borderId="0" xfId="211" applyNumberFormat="1" applyFont="1" applyFill="1" applyBorder="1" applyAlignment="1">
      <alignment horizontal="left" vertical="center"/>
    </xf>
    <xf numFmtId="0" fontId="5" fillId="19" borderId="0" xfId="0" applyNumberFormat="1" applyFont="1" applyFill="1" applyAlignment="1">
      <alignment vertical="center"/>
    </xf>
    <xf numFmtId="0" fontId="5" fillId="0" borderId="0" xfId="211" applyNumberFormat="1" applyFont="1" applyBorder="1" applyAlignment="1">
      <alignment vertical="center"/>
    </xf>
    <xf numFmtId="0" fontId="5" fillId="0" borderId="0" xfId="211" applyNumberFormat="1" applyFont="1" applyFill="1" applyBorder="1" applyAlignment="1">
      <alignment vertical="center"/>
    </xf>
    <xf numFmtId="0" fontId="5" fillId="0" borderId="18" xfId="211" applyNumberFormat="1" applyFont="1" applyFill="1" applyBorder="1" applyAlignment="1">
      <alignment vertical="center"/>
    </xf>
    <xf numFmtId="0" fontId="5" fillId="0" borderId="0" xfId="0" applyNumberFormat="1" applyFont="1" applyBorder="1" applyAlignment="1">
      <alignment horizontal="left" vertical="center"/>
    </xf>
    <xf numFmtId="0" fontId="5" fillId="0" borderId="0" xfId="0" applyNumberFormat="1" applyFont="1" applyAlignment="1">
      <alignment horizontal="left" vertical="center"/>
    </xf>
    <xf numFmtId="0" fontId="8" fillId="0" borderId="0" xfId="0" applyNumberFormat="1" applyFont="1" applyBorder="1" applyAlignment="1">
      <alignment vertical="center"/>
    </xf>
    <xf numFmtId="0" fontId="8" fillId="0" borderId="0" xfId="0" applyNumberFormat="1" applyFont="1"/>
    <xf numFmtId="0" fontId="8" fillId="0" borderId="0" xfId="0" applyNumberFormat="1" applyFont="1" applyAlignment="1">
      <alignment vertical="center"/>
    </xf>
    <xf numFmtId="0" fontId="5" fillId="19" borderId="16" xfId="0" applyNumberFormat="1" applyFont="1" applyFill="1" applyBorder="1" applyAlignment="1">
      <alignment horizontal="center" vertical="center"/>
    </xf>
    <xf numFmtId="0" fontId="5" fillId="0" borderId="0" xfId="0" applyNumberFormat="1" applyFont="1" applyBorder="1"/>
    <xf numFmtId="0" fontId="5" fillId="0" borderId="0" xfId="0" applyNumberFormat="1" applyFont="1"/>
    <xf numFmtId="0" fontId="5" fillId="0" borderId="0" xfId="0" applyNumberFormat="1" applyFont="1" applyFill="1"/>
    <xf numFmtId="0" fontId="5" fillId="19" borderId="0" xfId="210" applyNumberFormat="1" applyFont="1" applyFill="1" applyBorder="1" applyAlignment="1">
      <alignment horizontal="left" vertical="center"/>
    </xf>
    <xf numFmtId="0" fontId="5" fillId="19" borderId="0" xfId="210" applyNumberFormat="1" applyFont="1" applyFill="1" applyBorder="1" applyAlignment="1">
      <alignment horizontal="center" vertical="center"/>
    </xf>
    <xf numFmtId="0" fontId="3" fillId="19" borderId="0" xfId="195" applyNumberFormat="1" applyFont="1" applyFill="1" applyBorder="1" applyAlignment="1">
      <alignment horizontal="center" vertical="center"/>
    </xf>
    <xf numFmtId="0" fontId="5" fillId="19" borderId="0" xfId="195" applyNumberFormat="1" applyFont="1" applyFill="1" applyBorder="1" applyAlignment="1">
      <alignment horizontal="center" vertical="center"/>
    </xf>
    <xf numFmtId="0" fontId="5" fillId="19" borderId="0" xfId="210" applyNumberFormat="1" applyFont="1" applyFill="1" applyAlignment="1">
      <alignment horizontal="center" vertical="center"/>
    </xf>
    <xf numFmtId="0" fontId="5" fillId="26" borderId="0" xfId="0" applyNumberFormat="1" applyFont="1" applyFill="1" applyBorder="1" applyAlignment="1">
      <alignment horizontal="center" vertical="center"/>
    </xf>
    <xf numFmtId="41" fontId="5" fillId="27" borderId="0" xfId="171" applyFont="1" applyFill="1" applyBorder="1" applyAlignment="1">
      <alignment horizontal="center" vertical="center" shrinkToFit="1"/>
    </xf>
    <xf numFmtId="176" fontId="5" fillId="27" borderId="0" xfId="163" applyFont="1" applyFill="1" applyAlignment="1" applyProtection="1">
      <alignment horizontal="right" vertical="center"/>
      <protection locked="0" hidden="1"/>
    </xf>
    <xf numFmtId="176" fontId="5" fillId="27" borderId="4" xfId="163" applyFont="1" applyFill="1" applyBorder="1" applyAlignment="1" applyProtection="1">
      <alignment horizontal="right" vertical="center"/>
      <protection locked="0" hidden="1"/>
    </xf>
    <xf numFmtId="0" fontId="5" fillId="19" borderId="0" xfId="209" applyNumberFormat="1" applyFont="1" applyFill="1" applyBorder="1" applyAlignment="1">
      <alignment horizontal="left" vertical="top"/>
    </xf>
    <xf numFmtId="0" fontId="5" fillId="19" borderId="0" xfId="209" applyNumberFormat="1" applyFont="1" applyFill="1" applyBorder="1" applyAlignment="1">
      <alignment horizontal="left" vertical="center"/>
    </xf>
    <xf numFmtId="0" fontId="5" fillId="19" borderId="31" xfId="209" applyNumberFormat="1" applyFont="1" applyFill="1" applyBorder="1" applyAlignment="1">
      <alignment horizontal="left" vertical="center"/>
    </xf>
    <xf numFmtId="0" fontId="5" fillId="19" borderId="4" xfId="209" applyNumberFormat="1" applyFont="1" applyFill="1" applyBorder="1" applyAlignment="1">
      <alignment horizontal="left" vertical="center"/>
    </xf>
    <xf numFmtId="0" fontId="5" fillId="19" borderId="0" xfId="209" applyNumberFormat="1" applyFont="1" applyFill="1" applyBorder="1" applyAlignment="1">
      <alignment horizontal="center" vertical="center"/>
    </xf>
    <xf numFmtId="0" fontId="3" fillId="19" borderId="0" xfId="209" applyNumberFormat="1" applyFont="1" applyFill="1" applyBorder="1" applyAlignment="1">
      <alignment horizontal="left" vertical="center"/>
    </xf>
    <xf numFmtId="0" fontId="5" fillId="19" borderId="0" xfId="209" applyNumberFormat="1" applyFont="1" applyFill="1" applyBorder="1" applyAlignment="1">
      <alignment vertical="center"/>
    </xf>
    <xf numFmtId="0" fontId="5" fillId="19" borderId="0" xfId="209" applyNumberFormat="1" applyFont="1" applyFill="1" applyAlignment="1">
      <alignment horizontal="center" vertical="center"/>
    </xf>
    <xf numFmtId="41" fontId="9" fillId="27" borderId="0" xfId="209" applyNumberFormat="1" applyFont="1" applyFill="1" applyAlignment="1">
      <alignment horizontal="center" vertical="center"/>
    </xf>
    <xf numFmtId="41" fontId="5" fillId="26" borderId="0" xfId="0" applyNumberFormat="1" applyFont="1" applyFill="1" applyBorder="1" applyAlignment="1">
      <alignment vertical="center"/>
    </xf>
    <xf numFmtId="184" fontId="5" fillId="26" borderId="0" xfId="155" applyNumberFormat="1" applyFont="1" applyFill="1" applyBorder="1" applyAlignment="1">
      <alignment vertical="center"/>
    </xf>
    <xf numFmtId="184" fontId="9" fillId="26" borderId="0" xfId="164" applyNumberFormat="1" applyFont="1" applyFill="1" applyBorder="1" applyAlignment="1">
      <alignment vertical="center"/>
    </xf>
    <xf numFmtId="184" fontId="5" fillId="26" borderId="0" xfId="164" applyNumberFormat="1" applyFont="1" applyFill="1" applyBorder="1" applyAlignment="1">
      <alignment vertical="center"/>
    </xf>
    <xf numFmtId="0" fontId="8" fillId="0" borderId="18" xfId="0" applyNumberFormat="1" applyFont="1" applyBorder="1" applyAlignment="1">
      <alignment vertical="center"/>
    </xf>
    <xf numFmtId="0" fontId="8" fillId="0" borderId="18" xfId="0" applyNumberFormat="1" applyFont="1" applyBorder="1" applyAlignment="1">
      <alignment horizontal="right" vertical="center"/>
    </xf>
    <xf numFmtId="41" fontId="5" fillId="27" borderId="0" xfId="165" applyFont="1" applyFill="1" applyBorder="1" applyAlignment="1">
      <alignment vertical="center" wrapText="1"/>
    </xf>
    <xf numFmtId="41" fontId="5" fillId="27" borderId="4" xfId="165" applyFont="1" applyFill="1" applyBorder="1" applyAlignment="1">
      <alignment vertical="center" wrapText="1"/>
    </xf>
    <xf numFmtId="178" fontId="5" fillId="27" borderId="0" xfId="165" applyNumberFormat="1" applyFont="1" applyFill="1" applyBorder="1" applyAlignment="1">
      <alignment vertical="center" wrapText="1"/>
    </xf>
    <xf numFmtId="178" fontId="5" fillId="27" borderId="4" xfId="165" applyNumberFormat="1" applyFont="1" applyFill="1" applyBorder="1" applyAlignment="1">
      <alignment vertical="center" wrapText="1"/>
    </xf>
    <xf numFmtId="0" fontId="5" fillId="0" borderId="0" xfId="0" applyFont="1" applyAlignment="1">
      <alignment horizontal="right" vertical="center"/>
    </xf>
    <xf numFmtId="0" fontId="5" fillId="19" borderId="0" xfId="0" applyFont="1" applyFill="1" applyBorder="1" applyAlignment="1">
      <alignment horizontal="right" vertical="center"/>
    </xf>
    <xf numFmtId="0" fontId="0" fillId="0" borderId="0" xfId="0" applyFont="1"/>
    <xf numFmtId="0" fontId="0" fillId="0" borderId="0" xfId="0" applyFont="1" applyAlignment="1">
      <alignment vertical="center"/>
    </xf>
    <xf numFmtId="0" fontId="65" fillId="0" borderId="0" xfId="0" applyFont="1"/>
    <xf numFmtId="0" fontId="12" fillId="19" borderId="0" xfId="210" applyNumberFormat="1" applyFont="1" applyFill="1" applyBorder="1" applyAlignment="1">
      <alignment horizontal="center" vertical="center"/>
    </xf>
    <xf numFmtId="0" fontId="66" fillId="19" borderId="0" xfId="210" applyNumberFormat="1" applyFont="1" applyFill="1" applyAlignment="1">
      <alignment horizontal="center" vertical="center"/>
    </xf>
    <xf numFmtId="0" fontId="66" fillId="19" borderId="0" xfId="210" applyFont="1" applyFill="1" applyAlignment="1">
      <alignment horizontal="center" vertical="center"/>
    </xf>
    <xf numFmtId="0" fontId="66" fillId="19" borderId="0" xfId="210" applyFont="1" applyFill="1" applyBorder="1" applyAlignment="1">
      <alignment horizontal="center" vertical="center"/>
    </xf>
    <xf numFmtId="0" fontId="66" fillId="19" borderId="0" xfId="210" applyNumberFormat="1" applyFont="1" applyFill="1" applyBorder="1" applyAlignment="1">
      <alignment horizontal="center" vertical="center"/>
    </xf>
    <xf numFmtId="0" fontId="5" fillId="19" borderId="0" xfId="210" applyNumberFormat="1" applyFont="1" applyFill="1" applyBorder="1" applyAlignment="1">
      <alignment horizontal="right" vertical="center"/>
    </xf>
    <xf numFmtId="0" fontId="12" fillId="19" borderId="0" xfId="209" applyNumberFormat="1" applyFont="1" applyFill="1" applyBorder="1" applyAlignment="1">
      <alignment horizontal="center" vertical="center"/>
    </xf>
    <xf numFmtId="0" fontId="66" fillId="19" borderId="0" xfId="209" applyNumberFormat="1" applyFont="1" applyFill="1" applyAlignment="1">
      <alignment horizontal="center" vertical="center"/>
    </xf>
    <xf numFmtId="3" fontId="66" fillId="19" borderId="0" xfId="209" applyNumberFormat="1" applyFont="1" applyFill="1" applyAlignment="1">
      <alignment horizontal="center" vertical="center"/>
    </xf>
    <xf numFmtId="0" fontId="66" fillId="19" borderId="0" xfId="209" applyFont="1" applyFill="1" applyBorder="1" applyAlignment="1">
      <alignment horizontal="center" vertical="center"/>
    </xf>
    <xf numFmtId="0" fontId="5" fillId="19" borderId="32" xfId="209" applyNumberFormat="1" applyFont="1" applyFill="1" applyBorder="1" applyAlignment="1">
      <alignment horizontal="right" vertical="center"/>
    </xf>
    <xf numFmtId="0" fontId="4" fillId="0" borderId="0" xfId="0" applyNumberFormat="1" applyFont="1" applyAlignment="1">
      <alignment vertical="center"/>
    </xf>
    <xf numFmtId="0" fontId="65" fillId="0" borderId="0" xfId="0" applyNumberFormat="1" applyFont="1"/>
    <xf numFmtId="0" fontId="5" fillId="19" borderId="0" xfId="0" applyNumberFormat="1" applyFont="1" applyFill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0" xfId="0" applyNumberFormat="1" applyFont="1" applyBorder="1" applyAlignment="1">
      <alignment vertical="center"/>
    </xf>
    <xf numFmtId="0" fontId="0" fillId="0" borderId="0" xfId="0" applyNumberFormat="1" applyFont="1"/>
    <xf numFmtId="0" fontId="0" fillId="0" borderId="0" xfId="0" applyFont="1" applyBorder="1"/>
    <xf numFmtId="0" fontId="0" fillId="0" borderId="0" xfId="0" applyNumberFormat="1" applyFont="1" applyAlignment="1"/>
    <xf numFmtId="0" fontId="0" fillId="0" borderId="0" xfId="0" applyNumberFormat="1" applyFont="1" applyBorder="1"/>
    <xf numFmtId="41" fontId="0" fillId="0" borderId="0" xfId="0" applyNumberFormat="1" applyFont="1" applyBorder="1"/>
    <xf numFmtId="0" fontId="5" fillId="19" borderId="4" xfId="0" applyNumberFormat="1" applyFont="1" applyFill="1" applyBorder="1" applyAlignment="1">
      <alignment horizontal="left" vertical="center"/>
    </xf>
    <xf numFmtId="0" fontId="12" fillId="0" borderId="0" xfId="211" applyNumberFormat="1" applyFont="1" applyBorder="1" applyAlignment="1">
      <alignment vertical="center"/>
    </xf>
    <xf numFmtId="0" fontId="5" fillId="0" borderId="0" xfId="211" applyNumberFormat="1" applyFont="1" applyAlignment="1">
      <alignment horizontal="left" vertical="center"/>
    </xf>
    <xf numFmtId="0" fontId="5" fillId="0" borderId="0" xfId="211" applyNumberFormat="1" applyFont="1" applyAlignment="1">
      <alignment horizontal="right" vertical="center"/>
    </xf>
    <xf numFmtId="0" fontId="65" fillId="0" borderId="0" xfId="211" applyNumberFormat="1" applyFont="1" applyAlignment="1">
      <alignment vertical="center" shrinkToFit="1"/>
    </xf>
    <xf numFmtId="0" fontId="65" fillId="0" borderId="0" xfId="212" applyNumberFormat="1" applyFont="1" applyBorder="1" applyAlignment="1">
      <alignment vertical="center" shrinkToFit="1"/>
    </xf>
    <xf numFmtId="178" fontId="5" fillId="0" borderId="0" xfId="161" applyNumberFormat="1" applyFont="1" applyFill="1" applyBorder="1" applyAlignment="1">
      <alignment vertical="center" shrinkToFit="1"/>
    </xf>
    <xf numFmtId="178" fontId="5" fillId="0" borderId="19" xfId="161" applyNumberFormat="1" applyFont="1" applyFill="1" applyBorder="1" applyAlignment="1">
      <alignment vertical="center" shrinkToFit="1"/>
    </xf>
    <xf numFmtId="41" fontId="5" fillId="26" borderId="0" xfId="209" applyNumberFormat="1" applyFont="1" applyFill="1" applyAlignment="1">
      <alignment horizontal="center" vertical="center"/>
    </xf>
    <xf numFmtId="184" fontId="5" fillId="0" borderId="19" xfId="164" applyNumberFormat="1" applyFont="1" applyBorder="1" applyAlignment="1">
      <alignment vertical="center" shrinkToFit="1"/>
    </xf>
    <xf numFmtId="184" fontId="5" fillId="26" borderId="0" xfId="164" applyNumberFormat="1" applyFont="1" applyFill="1" applyBorder="1" applyAlignment="1">
      <alignment vertical="center" shrinkToFit="1"/>
    </xf>
    <xf numFmtId="184" fontId="5" fillId="0" borderId="19" xfId="164" applyNumberFormat="1" applyFont="1" applyFill="1" applyBorder="1" applyAlignment="1">
      <alignment vertical="center" shrinkToFit="1"/>
    </xf>
    <xf numFmtId="41" fontId="5" fillId="27" borderId="0" xfId="166" applyFont="1" applyFill="1" applyBorder="1" applyAlignment="1">
      <alignment vertical="center" shrinkToFit="1"/>
    </xf>
    <xf numFmtId="184" fontId="5" fillId="0" borderId="0" xfId="166" applyNumberFormat="1" applyFont="1" applyFill="1" applyBorder="1" applyAlignment="1">
      <alignment vertical="center" shrinkToFit="1"/>
    </xf>
    <xf numFmtId="178" fontId="5" fillId="27" borderId="0" xfId="166" applyNumberFormat="1" applyFont="1" applyFill="1" applyBorder="1" applyAlignment="1">
      <alignment vertical="center" wrapText="1"/>
    </xf>
    <xf numFmtId="0" fontId="5" fillId="0" borderId="33" xfId="212" applyNumberFormat="1" applyFont="1" applyBorder="1" applyAlignment="1">
      <alignment horizontal="left" vertical="center"/>
    </xf>
    <xf numFmtId="0" fontId="5" fillId="0" borderId="34" xfId="212" applyNumberFormat="1" applyFont="1" applyBorder="1" applyAlignment="1">
      <alignment vertical="center" shrinkToFit="1"/>
    </xf>
    <xf numFmtId="0" fontId="5" fillId="0" borderId="35" xfId="0" applyNumberFormat="1" applyFont="1" applyBorder="1" applyAlignment="1">
      <alignment vertical="center"/>
    </xf>
    <xf numFmtId="0" fontId="5" fillId="0" borderId="4" xfId="161" applyNumberFormat="1" applyFont="1" applyBorder="1" applyAlignment="1">
      <alignment vertical="center" shrinkToFit="1"/>
    </xf>
    <xf numFmtId="0" fontId="5" fillId="0" borderId="4" xfId="212" applyNumberFormat="1" applyFont="1" applyBorder="1" applyAlignment="1">
      <alignment vertical="center" shrinkToFit="1"/>
    </xf>
    <xf numFmtId="0" fontId="5" fillId="0" borderId="32" xfId="212" applyNumberFormat="1" applyFont="1" applyBorder="1" applyAlignment="1">
      <alignment vertical="center" shrinkToFit="1"/>
    </xf>
    <xf numFmtId="41" fontId="5" fillId="26" borderId="0" xfId="164" applyFont="1" applyFill="1" applyBorder="1" applyAlignment="1">
      <alignment vertical="center"/>
    </xf>
    <xf numFmtId="41" fontId="71" fillId="26" borderId="0" xfId="164" applyFont="1" applyFill="1" applyBorder="1" applyAlignment="1">
      <alignment vertical="center"/>
    </xf>
    <xf numFmtId="41" fontId="9" fillId="26" borderId="0" xfId="164" applyFont="1" applyFill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19" xfId="0" applyFont="1" applyBorder="1" applyAlignment="1">
      <alignment horizontal="left" vertical="center" shrinkToFit="1"/>
    </xf>
    <xf numFmtId="0" fontId="67" fillId="0" borderId="0" xfId="0" applyFont="1" applyAlignment="1">
      <alignment vertical="center"/>
    </xf>
    <xf numFmtId="0" fontId="5" fillId="0" borderId="20" xfId="0" applyFont="1" applyBorder="1" applyAlignment="1">
      <alignment horizontal="left" vertical="center" shrinkToFit="1"/>
    </xf>
    <xf numFmtId="0" fontId="5" fillId="0" borderId="0" xfId="0" applyNumberFormat="1" applyFont="1" applyFill="1" applyBorder="1"/>
    <xf numFmtId="41" fontId="5" fillId="26" borderId="0" xfId="0" applyNumberFormat="1" applyFont="1" applyFill="1" applyBorder="1" applyAlignment="1">
      <alignment horizontal="right" vertical="center"/>
    </xf>
    <xf numFmtId="41" fontId="5" fillId="26" borderId="36" xfId="164" applyFont="1" applyFill="1" applyBorder="1" applyAlignment="1">
      <alignment vertical="center"/>
    </xf>
    <xf numFmtId="0" fontId="5" fillId="0" borderId="31" xfId="0" applyFont="1" applyBorder="1" applyAlignment="1">
      <alignment horizontal="center" vertical="center"/>
    </xf>
    <xf numFmtId="41" fontId="9" fillId="26" borderId="36" xfId="164" applyFont="1" applyFill="1" applyBorder="1" applyAlignment="1">
      <alignment vertical="center"/>
    </xf>
    <xf numFmtId="0" fontId="5" fillId="0" borderId="31" xfId="0" applyFont="1" applyBorder="1" applyAlignment="1">
      <alignment vertical="center"/>
    </xf>
    <xf numFmtId="41" fontId="5" fillId="26" borderId="36" xfId="0" applyNumberFormat="1" applyFont="1" applyFill="1" applyBorder="1" applyAlignment="1">
      <alignment vertical="center"/>
    </xf>
    <xf numFmtId="0" fontId="5" fillId="0" borderId="35" xfId="0" applyFont="1" applyBorder="1" applyAlignment="1">
      <alignment horizontal="center" vertical="center"/>
    </xf>
    <xf numFmtId="41" fontId="67" fillId="25" borderId="0" xfId="167" applyFont="1" applyFill="1" applyBorder="1" applyAlignment="1">
      <alignment vertical="center" shrinkToFit="1"/>
    </xf>
    <xf numFmtId="41" fontId="67" fillId="25" borderId="4" xfId="167" applyFont="1" applyFill="1" applyBorder="1" applyAlignment="1">
      <alignment vertical="center" shrinkToFit="1"/>
    </xf>
    <xf numFmtId="41" fontId="5" fillId="0" borderId="0" xfId="0" applyNumberFormat="1" applyFont="1" applyAlignment="1">
      <alignment vertical="center" shrinkToFit="1"/>
    </xf>
    <xf numFmtId="0" fontId="0" fillId="0" borderId="0" xfId="0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19" xfId="0" applyFont="1" applyBorder="1" applyAlignment="1">
      <alignment vertical="center"/>
    </xf>
    <xf numFmtId="0" fontId="8" fillId="0" borderId="19" xfId="0" applyFont="1" applyBorder="1" applyAlignment="1">
      <alignment horizontal="left" vertical="center" shrinkToFit="1"/>
    </xf>
    <xf numFmtId="41" fontId="67" fillId="25" borderId="0" xfId="205" applyNumberFormat="1" applyFont="1" applyFill="1" applyAlignment="1">
      <alignment vertical="center" shrinkToFit="1"/>
    </xf>
    <xf numFmtId="0" fontId="8" fillId="0" borderId="4" xfId="0" applyFont="1" applyBorder="1" applyAlignment="1">
      <alignment horizontal="center" vertical="center"/>
    </xf>
    <xf numFmtId="0" fontId="8" fillId="0" borderId="20" xfId="0" applyFont="1" applyBorder="1" applyAlignment="1">
      <alignment horizontal="left" vertical="center" shrinkToFit="1"/>
    </xf>
    <xf numFmtId="41" fontId="5" fillId="0" borderId="0" xfId="0" applyNumberFormat="1" applyFont="1" applyAlignment="1">
      <alignment vertical="center"/>
    </xf>
    <xf numFmtId="41" fontId="5" fillId="0" borderId="0" xfId="161" quotePrefix="1" applyFont="1" applyBorder="1" applyAlignment="1">
      <alignment horizontal="right" vertical="center" shrinkToFit="1"/>
    </xf>
    <xf numFmtId="0" fontId="5" fillId="0" borderId="19" xfId="211" applyFont="1" applyBorder="1" applyAlignment="1">
      <alignment horizontal="center" vertical="center" wrapText="1"/>
    </xf>
    <xf numFmtId="41" fontId="5" fillId="26" borderId="19" xfId="164" applyFont="1" applyFill="1" applyBorder="1" applyAlignment="1">
      <alignment vertical="center" shrinkToFit="1"/>
    </xf>
    <xf numFmtId="0" fontId="9" fillId="0" borderId="0" xfId="211" applyFont="1" applyAlignment="1">
      <alignment vertical="center" wrapText="1"/>
    </xf>
    <xf numFmtId="0" fontId="5" fillId="0" borderId="0" xfId="211" applyFont="1" applyAlignment="1">
      <alignment vertical="center" wrapText="1"/>
    </xf>
    <xf numFmtId="0" fontId="9" fillId="0" borderId="19" xfId="211" applyFont="1" applyBorder="1" applyAlignment="1">
      <alignment horizontal="center" vertical="center" wrapText="1"/>
    </xf>
    <xf numFmtId="41" fontId="9" fillId="26" borderId="19" xfId="164" applyFont="1" applyFill="1" applyBorder="1" applyAlignment="1">
      <alignment vertical="center" shrinkToFit="1"/>
    </xf>
    <xf numFmtId="0" fontId="9" fillId="0" borderId="17" xfId="211" applyFont="1" applyBorder="1" applyAlignment="1">
      <alignment horizontal="center" vertical="center" wrapText="1"/>
    </xf>
    <xf numFmtId="41" fontId="9" fillId="0" borderId="0" xfId="164" applyFont="1" applyFill="1" applyBorder="1" applyAlignment="1">
      <alignment vertical="center"/>
    </xf>
    <xf numFmtId="0" fontId="9" fillId="0" borderId="17" xfId="211" applyFont="1" applyBorder="1" applyAlignment="1">
      <alignment vertical="center" wrapText="1"/>
    </xf>
    <xf numFmtId="41" fontId="5" fillId="27" borderId="0" xfId="166" applyFont="1" applyFill="1" applyBorder="1" applyAlignment="1">
      <alignment vertical="center"/>
    </xf>
    <xf numFmtId="41" fontId="5" fillId="0" borderId="0" xfId="166" applyFont="1" applyFill="1" applyBorder="1" applyAlignment="1">
      <alignment vertical="center"/>
    </xf>
    <xf numFmtId="41" fontId="5" fillId="0" borderId="0" xfId="166" applyFont="1" applyFill="1" applyBorder="1" applyAlignment="1">
      <alignment vertical="center" shrinkToFit="1"/>
    </xf>
    <xf numFmtId="178" fontId="5" fillId="26" borderId="19" xfId="164" applyNumberFormat="1" applyFont="1" applyFill="1" applyBorder="1" applyAlignment="1">
      <alignment vertical="center" shrinkToFit="1"/>
    </xf>
    <xf numFmtId="0" fontId="5" fillId="0" borderId="17" xfId="0" applyFont="1" applyBorder="1" applyAlignment="1">
      <alignment horizontal="left" vertical="center"/>
    </xf>
    <xf numFmtId="0" fontId="5" fillId="0" borderId="20" xfId="211" applyFont="1" applyBorder="1" applyAlignment="1">
      <alignment horizontal="center" vertical="center" wrapText="1"/>
    </xf>
    <xf numFmtId="41" fontId="5" fillId="27" borderId="4" xfId="166" applyFont="1" applyFill="1" applyBorder="1" applyAlignment="1">
      <alignment vertical="center"/>
    </xf>
    <xf numFmtId="41" fontId="5" fillId="0" borderId="4" xfId="166" applyFont="1" applyFill="1" applyBorder="1" applyAlignment="1">
      <alignment vertical="center" shrinkToFit="1"/>
    </xf>
    <xf numFmtId="41" fontId="5" fillId="27" borderId="4" xfId="166" applyFont="1" applyFill="1" applyBorder="1" applyAlignment="1">
      <alignment vertical="center" shrinkToFit="1"/>
    </xf>
    <xf numFmtId="0" fontId="5" fillId="0" borderId="25" xfId="0" applyFont="1" applyBorder="1" applyAlignment="1">
      <alignment horizontal="left" vertical="center"/>
    </xf>
    <xf numFmtId="0" fontId="5" fillId="0" borderId="0" xfId="212" applyFont="1" applyAlignment="1">
      <alignment horizontal="center" vertical="center" shrinkToFit="1"/>
    </xf>
    <xf numFmtId="41" fontId="5" fillId="0" borderId="17" xfId="165" applyFont="1" applyFill="1" applyBorder="1" applyAlignment="1">
      <alignment horizontal="right" vertical="center" shrinkToFit="1"/>
    </xf>
    <xf numFmtId="41" fontId="5" fillId="0" borderId="0" xfId="165" applyFont="1" applyFill="1" applyBorder="1" applyAlignment="1">
      <alignment horizontal="right" vertical="center" shrinkToFit="1"/>
    </xf>
    <xf numFmtId="41" fontId="5" fillId="0" borderId="0" xfId="165" applyFont="1" applyFill="1" applyBorder="1" applyAlignment="1">
      <alignment horizontal="right" vertical="center"/>
    </xf>
    <xf numFmtId="41" fontId="71" fillId="0" borderId="0" xfId="165" applyFont="1" applyFill="1" applyBorder="1" applyAlignment="1">
      <alignment horizontal="right" vertical="center" shrinkToFit="1"/>
    </xf>
    <xf numFmtId="41" fontId="5" fillId="26" borderId="0" xfId="165" applyFont="1" applyFill="1" applyBorder="1" applyAlignment="1">
      <alignment horizontal="right" vertical="center" shrinkToFit="1"/>
    </xf>
    <xf numFmtId="41" fontId="71" fillId="26" borderId="0" xfId="165" applyFont="1" applyFill="1" applyBorder="1" applyAlignment="1">
      <alignment horizontal="right" vertical="center" shrinkToFit="1"/>
    </xf>
    <xf numFmtId="41" fontId="5" fillId="26" borderId="17" xfId="165" applyFont="1" applyFill="1" applyBorder="1" applyAlignment="1">
      <alignment horizontal="right" vertical="center" shrinkToFit="1"/>
    </xf>
    <xf numFmtId="41" fontId="5" fillId="26" borderId="0" xfId="165" applyFont="1" applyFill="1" applyBorder="1" applyAlignment="1">
      <alignment horizontal="right" vertical="center"/>
    </xf>
    <xf numFmtId="0" fontId="5" fillId="26" borderId="0" xfId="212" applyFont="1" applyFill="1" applyAlignment="1">
      <alignment horizontal="center" vertical="center" shrinkToFit="1"/>
    </xf>
    <xf numFmtId="0" fontId="5" fillId="26" borderId="0" xfId="212" applyFont="1" applyFill="1" applyAlignment="1">
      <alignment vertical="center" shrinkToFit="1"/>
    </xf>
    <xf numFmtId="0" fontId="9" fillId="0" borderId="0" xfId="212" applyFont="1" applyAlignment="1">
      <alignment horizontal="center" vertical="center" shrinkToFit="1"/>
    </xf>
    <xf numFmtId="41" fontId="9" fillId="27" borderId="17" xfId="165" applyFont="1" applyFill="1" applyBorder="1" applyAlignment="1">
      <alignment horizontal="right" vertical="center" shrinkToFit="1"/>
    </xf>
    <xf numFmtId="41" fontId="9" fillId="27" borderId="0" xfId="165" applyFont="1" applyFill="1" applyBorder="1" applyAlignment="1">
      <alignment horizontal="right" vertical="center" shrinkToFit="1"/>
    </xf>
    <xf numFmtId="41" fontId="9" fillId="27" borderId="0" xfId="165" applyFont="1" applyFill="1" applyBorder="1" applyAlignment="1">
      <alignment horizontal="right" vertical="center"/>
    </xf>
    <xf numFmtId="41" fontId="72" fillId="27" borderId="0" xfId="165" applyFont="1" applyFill="1" applyBorder="1" applyAlignment="1">
      <alignment horizontal="right" vertical="center" shrinkToFit="1"/>
    </xf>
    <xf numFmtId="0" fontId="9" fillId="0" borderId="0" xfId="212" applyFont="1" applyAlignment="1">
      <alignment vertical="center" shrinkToFit="1"/>
    </xf>
    <xf numFmtId="0" fontId="5" fillId="19" borderId="19" xfId="210" applyFont="1" applyFill="1" applyBorder="1" applyAlignment="1">
      <alignment horizontal="center" vertical="center"/>
    </xf>
    <xf numFmtId="0" fontId="5" fillId="19" borderId="20" xfId="210" applyFont="1" applyFill="1" applyBorder="1" applyAlignment="1">
      <alignment horizontal="center" vertical="center"/>
    </xf>
    <xf numFmtId="0" fontId="9" fillId="19" borderId="19" xfId="209" quotePrefix="1" applyFont="1" applyFill="1" applyBorder="1" applyAlignment="1">
      <alignment horizontal="center" vertical="center"/>
    </xf>
    <xf numFmtId="0" fontId="9" fillId="19" borderId="0" xfId="209" applyFont="1" applyFill="1" applyAlignment="1">
      <alignment horizontal="center" vertical="center"/>
    </xf>
    <xf numFmtId="9" fontId="5" fillId="26" borderId="0" xfId="152" applyFont="1" applyFill="1" applyBorder="1" applyAlignment="1">
      <alignment vertical="center" shrinkToFit="1"/>
    </xf>
    <xf numFmtId="41" fontId="5" fillId="27" borderId="0" xfId="171" applyFont="1" applyFill="1" applyBorder="1" applyAlignment="1">
      <alignment vertical="center" shrinkToFit="1"/>
    </xf>
    <xf numFmtId="0" fontId="5" fillId="26" borderId="0" xfId="0" applyFont="1" applyFill="1" applyAlignment="1">
      <alignment horizontal="center" vertical="center"/>
    </xf>
    <xf numFmtId="184" fontId="9" fillId="27" borderId="0" xfId="164" applyNumberFormat="1" applyFont="1" applyFill="1" applyBorder="1" applyAlignment="1">
      <alignment vertical="center" shrinkToFit="1"/>
    </xf>
    <xf numFmtId="0" fontId="69" fillId="0" borderId="19" xfId="0" applyFont="1" applyBorder="1" applyAlignment="1">
      <alignment horizontal="center" vertical="center" shrinkToFit="1"/>
    </xf>
    <xf numFmtId="41" fontId="67" fillId="19" borderId="0" xfId="164" applyFont="1" applyFill="1" applyBorder="1" applyAlignment="1">
      <alignment vertical="center" shrinkToFit="1"/>
    </xf>
    <xf numFmtId="181" fontId="67" fillId="19" borderId="0" xfId="164" applyNumberFormat="1" applyFont="1" applyFill="1" applyBorder="1" applyAlignment="1">
      <alignment vertical="center" shrinkToFit="1"/>
    </xf>
    <xf numFmtId="41" fontId="67" fillId="0" borderId="0" xfId="164" applyFont="1" applyBorder="1" applyAlignment="1">
      <alignment vertical="center" shrinkToFit="1"/>
    </xf>
    <xf numFmtId="41" fontId="67" fillId="0" borderId="0" xfId="164" applyFont="1" applyFill="1" applyBorder="1" applyAlignment="1">
      <alignment vertical="center" shrinkToFit="1"/>
    </xf>
    <xf numFmtId="0" fontId="69" fillId="0" borderId="37" xfId="0" applyFont="1" applyBorder="1" applyAlignment="1">
      <alignment horizontal="center" vertical="center" shrinkToFit="1"/>
    </xf>
    <xf numFmtId="0" fontId="69" fillId="0" borderId="0" xfId="0" applyFont="1" applyAlignment="1">
      <alignment vertical="center" shrinkToFit="1"/>
    </xf>
    <xf numFmtId="0" fontId="70" fillId="0" borderId="19" xfId="0" applyFont="1" applyBorder="1" applyAlignment="1">
      <alignment horizontal="center" vertical="center" shrinkToFit="1"/>
    </xf>
    <xf numFmtId="41" fontId="68" fillId="19" borderId="0" xfId="164" applyFont="1" applyFill="1" applyBorder="1" applyAlignment="1">
      <alignment vertical="center" shrinkToFit="1"/>
    </xf>
    <xf numFmtId="41" fontId="68" fillId="0" borderId="0" xfId="164" applyFont="1" applyFill="1" applyBorder="1" applyAlignment="1">
      <alignment vertical="center" shrinkToFit="1"/>
    </xf>
    <xf numFmtId="0" fontId="70" fillId="0" borderId="37" xfId="0" applyFont="1" applyBorder="1" applyAlignment="1">
      <alignment horizontal="center" vertical="center" shrinkToFit="1"/>
    </xf>
    <xf numFmtId="0" fontId="70" fillId="0" borderId="17" xfId="0" applyFont="1" applyBorder="1" applyAlignment="1">
      <alignment horizontal="center" vertical="center" shrinkToFit="1"/>
    </xf>
    <xf numFmtId="0" fontId="67" fillId="0" borderId="19" xfId="0" applyFont="1" applyBorder="1" applyAlignment="1">
      <alignment horizontal="center" vertical="center"/>
    </xf>
    <xf numFmtId="41" fontId="67" fillId="25" borderId="0" xfId="164" applyFont="1" applyFill="1" applyBorder="1" applyAlignment="1">
      <alignment vertical="center" shrinkToFit="1"/>
    </xf>
    <xf numFmtId="0" fontId="69" fillId="0" borderId="17" xfId="202" applyFont="1" applyBorder="1" applyAlignment="1">
      <alignment horizontal="center" vertical="center" shrinkToFit="1"/>
    </xf>
    <xf numFmtId="0" fontId="67" fillId="0" borderId="20" xfId="0" applyFont="1" applyBorder="1" applyAlignment="1">
      <alignment horizontal="center" vertical="center"/>
    </xf>
    <xf numFmtId="41" fontId="67" fillId="25" borderId="4" xfId="164" applyFont="1" applyFill="1" applyBorder="1" applyAlignment="1">
      <alignment vertical="center" shrinkToFit="1"/>
    </xf>
    <xf numFmtId="41" fontId="67" fillId="0" borderId="4" xfId="164" applyFont="1" applyFill="1" applyBorder="1" applyAlignment="1">
      <alignment vertical="center" shrinkToFit="1"/>
    </xf>
    <xf numFmtId="0" fontId="69" fillId="0" borderId="25" xfId="202" applyFont="1" applyBorder="1" applyAlignment="1">
      <alignment horizontal="center" vertical="center" shrinkToFit="1"/>
    </xf>
    <xf numFmtId="41" fontId="67" fillId="0" borderId="0" xfId="0" applyNumberFormat="1" applyFont="1" applyAlignment="1">
      <alignment vertical="center" shrinkToFit="1"/>
    </xf>
    <xf numFmtId="0" fontId="69" fillId="0" borderId="0" xfId="0" applyFont="1" applyAlignment="1">
      <alignment horizontal="center" vertical="center"/>
    </xf>
    <xf numFmtId="41" fontId="68" fillId="0" borderId="0" xfId="0" applyNumberFormat="1" applyFont="1" applyAlignment="1">
      <alignment vertical="center" shrinkToFit="1"/>
    </xf>
    <xf numFmtId="0" fontId="51" fillId="0" borderId="0" xfId="0" applyFont="1" applyAlignment="1">
      <alignment vertical="center"/>
    </xf>
    <xf numFmtId="0" fontId="69" fillId="0" borderId="0" xfId="0" applyFont="1" applyAlignment="1">
      <alignment vertical="center"/>
    </xf>
    <xf numFmtId="0" fontId="69" fillId="0" borderId="19" xfId="0" applyFont="1" applyBorder="1" applyAlignment="1">
      <alignment vertical="center"/>
    </xf>
    <xf numFmtId="0" fontId="69" fillId="0" borderId="19" xfId="0" applyFont="1" applyBorder="1" applyAlignment="1">
      <alignment horizontal="left" vertical="center" shrinkToFit="1"/>
    </xf>
    <xf numFmtId="0" fontId="69" fillId="0" borderId="4" xfId="0" applyFont="1" applyBorder="1" applyAlignment="1">
      <alignment horizontal="center" vertical="center"/>
    </xf>
    <xf numFmtId="0" fontId="69" fillId="0" borderId="20" xfId="0" applyFont="1" applyBorder="1" applyAlignment="1">
      <alignment horizontal="left" vertical="center" shrinkToFit="1"/>
    </xf>
    <xf numFmtId="41" fontId="67" fillId="0" borderId="0" xfId="0" applyNumberFormat="1" applyFont="1" applyAlignment="1">
      <alignment vertical="center"/>
    </xf>
    <xf numFmtId="41" fontId="68" fillId="25" borderId="0" xfId="0" applyNumberFormat="1" applyFont="1" applyFill="1" applyAlignment="1">
      <alignment vertical="center"/>
    </xf>
    <xf numFmtId="41" fontId="67" fillId="0" borderId="0" xfId="161" quotePrefix="1" applyFont="1" applyBorder="1" applyAlignment="1">
      <alignment horizontal="right" vertical="center" shrinkToFit="1"/>
    </xf>
    <xf numFmtId="0" fontId="5" fillId="26" borderId="0" xfId="212" applyFont="1" applyFill="1" applyBorder="1" applyAlignment="1">
      <alignment horizontal="center" vertical="center" shrinkToFit="1"/>
    </xf>
    <xf numFmtId="0" fontId="5" fillId="26" borderId="0" xfId="212" applyFont="1" applyFill="1" applyBorder="1" applyAlignment="1">
      <alignment vertical="center" shrinkToFit="1"/>
    </xf>
    <xf numFmtId="0" fontId="5" fillId="26" borderId="19" xfId="209" quotePrefix="1" applyFont="1" applyFill="1" applyBorder="1" applyAlignment="1">
      <alignment horizontal="center" vertical="center"/>
    </xf>
    <xf numFmtId="41" fontId="68" fillId="26" borderId="0" xfId="164" applyFont="1" applyFill="1" applyBorder="1" applyAlignment="1">
      <alignment vertical="center" shrinkToFit="1"/>
    </xf>
    <xf numFmtId="0" fontId="11" fillId="0" borderId="0" xfId="0" applyFont="1" applyAlignment="1">
      <alignment horizontal="center" vertical="center"/>
    </xf>
    <xf numFmtId="0" fontId="8" fillId="26" borderId="0" xfId="0" applyFont="1" applyFill="1" applyAlignment="1">
      <alignment horizontal="center" vertical="center"/>
    </xf>
    <xf numFmtId="0" fontId="11" fillId="26" borderId="0" xfId="0" applyFont="1" applyFill="1" applyAlignment="1">
      <alignment horizontal="center" vertical="center"/>
    </xf>
    <xf numFmtId="9" fontId="5" fillId="0" borderId="0" xfId="152" applyFont="1" applyBorder="1" applyAlignment="1">
      <alignment vertical="center" shrinkToFit="1"/>
    </xf>
    <xf numFmtId="0" fontId="5" fillId="0" borderId="0" xfId="0" applyFont="1" applyAlignment="1">
      <alignment vertical="center" shrinkToFit="1"/>
    </xf>
    <xf numFmtId="0" fontId="5" fillId="19" borderId="19" xfId="210" quotePrefix="1" applyFont="1" applyFill="1" applyBorder="1" applyAlignment="1">
      <alignment horizontal="center" vertical="center"/>
    </xf>
    <xf numFmtId="41" fontId="5" fillId="19" borderId="0" xfId="161" applyFont="1" applyFill="1" applyBorder="1" applyAlignment="1">
      <alignment horizontal="center" vertical="center"/>
    </xf>
    <xf numFmtId="0" fontId="9" fillId="19" borderId="19" xfId="210" quotePrefix="1" applyFont="1" applyFill="1" applyBorder="1" applyAlignment="1">
      <alignment horizontal="center" vertical="center"/>
    </xf>
    <xf numFmtId="0" fontId="9" fillId="19" borderId="0" xfId="210" applyFont="1" applyFill="1" applyAlignment="1">
      <alignment horizontal="center" vertical="center"/>
    </xf>
    <xf numFmtId="0" fontId="5" fillId="19" borderId="19" xfId="209" applyFont="1" applyFill="1" applyBorder="1" applyAlignment="1">
      <alignment horizontal="center" vertical="center" wrapText="1"/>
    </xf>
    <xf numFmtId="41" fontId="5" fillId="0" borderId="0" xfId="209" applyNumberFormat="1" applyFont="1" applyAlignment="1">
      <alignment horizontal="center" vertical="center" wrapText="1"/>
    </xf>
    <xf numFmtId="0" fontId="5" fillId="19" borderId="0" xfId="209" applyFont="1" applyFill="1" applyAlignment="1">
      <alignment horizontal="center" vertical="center"/>
    </xf>
    <xf numFmtId="41" fontId="5" fillId="27" borderId="0" xfId="209" applyNumberFormat="1" applyFont="1" applyFill="1" applyAlignment="1">
      <alignment horizontal="center" vertical="center" wrapText="1"/>
    </xf>
    <xf numFmtId="41" fontId="67" fillId="25" borderId="0" xfId="167" applyFont="1" applyFill="1" applyBorder="1" applyAlignment="1">
      <alignment vertical="center"/>
    </xf>
    <xf numFmtId="184" fontId="68" fillId="25" borderId="0" xfId="167" applyNumberFormat="1" applyFont="1" applyFill="1" applyBorder="1" applyAlignment="1">
      <alignment vertical="center"/>
    </xf>
    <xf numFmtId="41" fontId="67" fillId="25" borderId="0" xfId="205" applyNumberFormat="1" applyFont="1" applyFill="1" applyAlignment="1">
      <alignment vertical="center"/>
    </xf>
    <xf numFmtId="41" fontId="67" fillId="25" borderId="0" xfId="0" applyNumberFormat="1" applyFont="1" applyFill="1" applyAlignment="1">
      <alignment vertical="center"/>
    </xf>
    <xf numFmtId="41" fontId="68" fillId="25" borderId="0" xfId="167" applyFont="1" applyFill="1" applyBorder="1" applyAlignment="1">
      <alignment vertical="center"/>
    </xf>
    <xf numFmtId="41" fontId="67" fillId="25" borderId="36" xfId="0" applyNumberFormat="1" applyFont="1" applyFill="1" applyBorder="1" applyAlignment="1">
      <alignment vertical="center"/>
    </xf>
    <xf numFmtId="41" fontId="67" fillId="25" borderId="4" xfId="205" applyNumberFormat="1" applyFont="1" applyFill="1" applyBorder="1" applyAlignment="1">
      <alignment vertical="center"/>
    </xf>
    <xf numFmtId="184" fontId="68" fillId="25" borderId="4" xfId="167" applyNumberFormat="1" applyFont="1" applyFill="1" applyBorder="1" applyAlignment="1">
      <alignment vertical="center"/>
    </xf>
    <xf numFmtId="41" fontId="67" fillId="25" borderId="4" xfId="0" applyNumberFormat="1" applyFont="1" applyFill="1" applyBorder="1" applyAlignment="1">
      <alignment vertical="center"/>
    </xf>
    <xf numFmtId="41" fontId="68" fillId="25" borderId="4" xfId="167" applyFont="1" applyFill="1" applyBorder="1" applyAlignment="1">
      <alignment vertical="center"/>
    </xf>
    <xf numFmtId="41" fontId="67" fillId="25" borderId="32" xfId="0" applyNumberFormat="1" applyFont="1" applyFill="1" applyBorder="1" applyAlignment="1">
      <alignment vertical="center"/>
    </xf>
    <xf numFmtId="41" fontId="68" fillId="25" borderId="0" xfId="0" applyNumberFormat="1" applyFont="1" applyFill="1" applyAlignment="1">
      <alignment vertical="center" shrinkToFit="1"/>
    </xf>
    <xf numFmtId="41" fontId="67" fillId="0" borderId="0" xfId="164" quotePrefix="1" applyFont="1" applyBorder="1" applyAlignment="1">
      <alignment horizontal="right" vertical="center" shrinkToFit="1"/>
    </xf>
    <xf numFmtId="41" fontId="68" fillId="19" borderId="0" xfId="0" applyNumberFormat="1" applyFont="1" applyFill="1" applyAlignment="1">
      <alignment vertical="center"/>
    </xf>
    <xf numFmtId="180" fontId="3" fillId="19" borderId="38" xfId="0" applyNumberFormat="1" applyFont="1" applyFill="1" applyBorder="1" applyAlignment="1">
      <alignment horizontal="center" vertical="center" wrapText="1"/>
    </xf>
    <xf numFmtId="180" fontId="3" fillId="19" borderId="27" xfId="0" applyNumberFormat="1" applyFont="1" applyFill="1" applyBorder="1" applyAlignment="1">
      <alignment horizontal="center" vertical="center" wrapText="1"/>
    </xf>
    <xf numFmtId="180" fontId="3" fillId="19" borderId="53" xfId="0" applyNumberFormat="1" applyFont="1" applyFill="1" applyBorder="1" applyAlignment="1">
      <alignment horizontal="center" vertical="center" wrapText="1"/>
    </xf>
    <xf numFmtId="180" fontId="3" fillId="19" borderId="54" xfId="0" applyNumberFormat="1" applyFont="1" applyFill="1" applyBorder="1" applyAlignment="1">
      <alignment horizontal="center" vertical="center" wrapText="1"/>
    </xf>
    <xf numFmtId="180" fontId="3" fillId="19" borderId="30" xfId="0" applyNumberFormat="1" applyFont="1" applyFill="1" applyBorder="1" applyAlignment="1">
      <alignment horizontal="center" vertical="center" wrapText="1"/>
    </xf>
    <xf numFmtId="3" fontId="5" fillId="19" borderId="55" xfId="0" applyNumberFormat="1" applyFont="1" applyFill="1" applyBorder="1" applyAlignment="1">
      <alignment horizontal="center" vertical="center" wrapText="1"/>
    </xf>
    <xf numFmtId="3" fontId="5" fillId="19" borderId="44" xfId="0" applyNumberFormat="1" applyFont="1" applyFill="1" applyBorder="1" applyAlignment="1">
      <alignment horizontal="center" vertical="center" wrapText="1"/>
    </xf>
    <xf numFmtId="3" fontId="5" fillId="19" borderId="45" xfId="0" applyNumberFormat="1" applyFont="1" applyFill="1" applyBorder="1" applyAlignment="1">
      <alignment horizontal="center" vertical="center" wrapText="1"/>
    </xf>
    <xf numFmtId="3" fontId="5" fillId="19" borderId="56" xfId="0" applyNumberFormat="1" applyFont="1" applyFill="1" applyBorder="1" applyAlignment="1">
      <alignment horizontal="center" vertical="center" wrapText="1"/>
    </xf>
    <xf numFmtId="3" fontId="5" fillId="19" borderId="38" xfId="0" applyNumberFormat="1" applyFont="1" applyFill="1" applyBorder="1" applyAlignment="1">
      <alignment horizontal="center" vertical="center" wrapText="1"/>
    </xf>
    <xf numFmtId="3" fontId="5" fillId="19" borderId="27" xfId="0" applyNumberFormat="1" applyFont="1" applyFill="1" applyBorder="1" applyAlignment="1">
      <alignment horizontal="center" vertical="center" wrapText="1"/>
    </xf>
    <xf numFmtId="180" fontId="3" fillId="19" borderId="38" xfId="0" applyNumberFormat="1" applyFont="1" applyFill="1" applyBorder="1" applyAlignment="1">
      <alignment horizontal="center" vertical="center"/>
    </xf>
    <xf numFmtId="180" fontId="3" fillId="19" borderId="27" xfId="0" applyNumberFormat="1" applyFont="1" applyFill="1" applyBorder="1" applyAlignment="1">
      <alignment horizontal="center" vertical="center"/>
    </xf>
    <xf numFmtId="0" fontId="12" fillId="19" borderId="0" xfId="0" applyNumberFormat="1" applyFont="1" applyFill="1" applyAlignment="1">
      <alignment horizontal="center" vertical="center"/>
    </xf>
    <xf numFmtId="0" fontId="5" fillId="19" borderId="39" xfId="196" applyNumberFormat="1" applyFont="1" applyFill="1" applyBorder="1" applyAlignment="1">
      <alignment horizontal="center" vertical="center" wrapText="1"/>
    </xf>
    <xf numFmtId="0" fontId="5" fillId="19" borderId="24" xfId="196" applyNumberFormat="1" applyFont="1" applyFill="1" applyBorder="1" applyAlignment="1">
      <alignment horizontal="center" vertical="center"/>
    </xf>
    <xf numFmtId="0" fontId="5" fillId="19" borderId="40" xfId="196" applyNumberFormat="1" applyFont="1" applyFill="1" applyBorder="1" applyAlignment="1">
      <alignment horizontal="center" vertical="center"/>
    </xf>
    <xf numFmtId="3" fontId="5" fillId="19" borderId="41" xfId="0" applyNumberFormat="1" applyFont="1" applyFill="1" applyBorder="1" applyAlignment="1">
      <alignment horizontal="center" vertical="center" wrapText="1"/>
    </xf>
    <xf numFmtId="3" fontId="5" fillId="19" borderId="21" xfId="0" applyNumberFormat="1" applyFont="1" applyFill="1" applyBorder="1" applyAlignment="1">
      <alignment horizontal="center" vertical="center" wrapText="1"/>
    </xf>
    <xf numFmtId="3" fontId="5" fillId="19" borderId="26" xfId="0" applyNumberFormat="1" applyFont="1" applyFill="1" applyBorder="1" applyAlignment="1">
      <alignment horizontal="center" vertical="center" wrapText="1"/>
    </xf>
    <xf numFmtId="3" fontId="5" fillId="19" borderId="42" xfId="0" applyNumberFormat="1" applyFont="1" applyFill="1" applyBorder="1" applyAlignment="1">
      <alignment horizontal="center" vertical="center" wrapText="1"/>
    </xf>
    <xf numFmtId="3" fontId="5" fillId="19" borderId="43" xfId="0" applyNumberFormat="1" applyFont="1" applyFill="1" applyBorder="1" applyAlignment="1">
      <alignment horizontal="center" vertical="center" wrapText="1"/>
    </xf>
    <xf numFmtId="3" fontId="5" fillId="19" borderId="18" xfId="0" applyNumberFormat="1" applyFont="1" applyFill="1" applyBorder="1" applyAlignment="1">
      <alignment horizontal="center" vertical="center" wrapText="1"/>
    </xf>
    <xf numFmtId="3" fontId="5" fillId="19" borderId="0" xfId="0" applyNumberFormat="1" applyFont="1" applyFill="1" applyBorder="1" applyAlignment="1">
      <alignment horizontal="center" vertical="center" wrapText="1"/>
    </xf>
    <xf numFmtId="3" fontId="5" fillId="19" borderId="46" xfId="0" applyNumberFormat="1" applyFont="1" applyFill="1" applyBorder="1" applyAlignment="1">
      <alignment horizontal="center" vertical="center" wrapText="1"/>
    </xf>
    <xf numFmtId="180" fontId="3" fillId="19" borderId="47" xfId="0" applyNumberFormat="1" applyFont="1" applyFill="1" applyBorder="1" applyAlignment="1">
      <alignment horizontal="center" vertical="center" wrapText="1"/>
    </xf>
    <xf numFmtId="180" fontId="3" fillId="19" borderId="47" xfId="0" applyNumberFormat="1" applyFont="1" applyFill="1" applyBorder="1" applyAlignment="1">
      <alignment horizontal="center" vertical="center"/>
    </xf>
    <xf numFmtId="180" fontId="3" fillId="19" borderId="48" xfId="0" applyNumberFormat="1" applyFont="1" applyFill="1" applyBorder="1" applyAlignment="1">
      <alignment horizontal="center" vertical="center"/>
    </xf>
    <xf numFmtId="176" fontId="5" fillId="19" borderId="49" xfId="196" applyFont="1" applyFill="1" applyBorder="1" applyAlignment="1">
      <alignment horizontal="center" vertical="center" wrapText="1"/>
    </xf>
    <xf numFmtId="176" fontId="5" fillId="19" borderId="50" xfId="196" applyFont="1" applyFill="1" applyBorder="1" applyAlignment="1">
      <alignment horizontal="center" vertical="center" wrapText="1"/>
    </xf>
    <xf numFmtId="176" fontId="5" fillId="19" borderId="51" xfId="196" applyFont="1" applyFill="1" applyBorder="1" applyAlignment="1">
      <alignment horizontal="center" vertical="center" wrapText="1"/>
    </xf>
    <xf numFmtId="176" fontId="5" fillId="19" borderId="52" xfId="196" applyFont="1" applyFill="1" applyBorder="1" applyAlignment="1">
      <alignment horizontal="center" vertical="center" wrapText="1"/>
    </xf>
    <xf numFmtId="0" fontId="5" fillId="19" borderId="38" xfId="210" applyNumberFormat="1" applyFont="1" applyFill="1" applyBorder="1" applyAlignment="1">
      <alignment horizontal="center" vertical="center" wrapText="1"/>
    </xf>
    <xf numFmtId="0" fontId="5" fillId="19" borderId="27" xfId="210" applyNumberFormat="1" applyFont="1" applyFill="1" applyBorder="1" applyAlignment="1">
      <alignment horizontal="center" vertical="center" wrapText="1"/>
    </xf>
    <xf numFmtId="0" fontId="5" fillId="19" borderId="38" xfId="210" applyNumberFormat="1" applyFont="1" applyFill="1" applyBorder="1" applyAlignment="1">
      <alignment horizontal="center" vertical="center"/>
    </xf>
    <xf numFmtId="0" fontId="5" fillId="19" borderId="27" xfId="210" applyNumberFormat="1" applyFont="1" applyFill="1" applyBorder="1" applyAlignment="1">
      <alignment horizontal="center" vertical="center"/>
    </xf>
    <xf numFmtId="0" fontId="12" fillId="19" borderId="0" xfId="210" applyNumberFormat="1" applyFont="1" applyFill="1" applyAlignment="1">
      <alignment horizontal="center" vertical="center"/>
    </xf>
    <xf numFmtId="0" fontId="12" fillId="19" borderId="0" xfId="210" applyNumberFormat="1" applyFont="1" applyFill="1" applyBorder="1" applyAlignment="1">
      <alignment horizontal="center" vertical="center"/>
    </xf>
    <xf numFmtId="0" fontId="5" fillId="19" borderId="39" xfId="210" applyNumberFormat="1" applyFont="1" applyFill="1" applyBorder="1" applyAlignment="1">
      <alignment horizontal="center" vertical="center" wrapText="1"/>
    </xf>
    <xf numFmtId="0" fontId="5" fillId="19" borderId="24" xfId="210" applyNumberFormat="1" applyFont="1" applyFill="1" applyBorder="1" applyAlignment="1">
      <alignment horizontal="center" vertical="center" wrapText="1"/>
    </xf>
    <xf numFmtId="0" fontId="5" fillId="19" borderId="40" xfId="210" applyNumberFormat="1" applyFont="1" applyFill="1" applyBorder="1" applyAlignment="1">
      <alignment horizontal="center" vertical="center" wrapText="1"/>
    </xf>
    <xf numFmtId="0" fontId="5" fillId="19" borderId="16" xfId="210" applyNumberFormat="1" applyFont="1" applyFill="1" applyBorder="1" applyAlignment="1">
      <alignment horizontal="center" vertical="center" wrapText="1"/>
    </xf>
    <xf numFmtId="0" fontId="5" fillId="19" borderId="57" xfId="210" applyNumberFormat="1" applyFont="1" applyFill="1" applyBorder="1" applyAlignment="1">
      <alignment horizontal="center" vertical="center" wrapText="1"/>
    </xf>
    <xf numFmtId="0" fontId="5" fillId="19" borderId="21" xfId="210" applyNumberFormat="1" applyFont="1" applyFill="1" applyBorder="1" applyAlignment="1">
      <alignment horizontal="center" vertical="center" wrapText="1"/>
    </xf>
    <xf numFmtId="0" fontId="5" fillId="19" borderId="42" xfId="210" applyNumberFormat="1" applyFont="1" applyFill="1" applyBorder="1" applyAlignment="1">
      <alignment horizontal="center" vertical="center" wrapText="1"/>
    </xf>
    <xf numFmtId="0" fontId="5" fillId="19" borderId="56" xfId="210" applyNumberFormat="1" applyFont="1" applyFill="1" applyBorder="1" applyAlignment="1">
      <alignment horizontal="center" vertical="center" wrapText="1"/>
    </xf>
    <xf numFmtId="0" fontId="12" fillId="19" borderId="0" xfId="209" applyNumberFormat="1" applyFont="1" applyFill="1" applyBorder="1" applyAlignment="1">
      <alignment horizontal="center" vertical="center"/>
    </xf>
    <xf numFmtId="0" fontId="12" fillId="19" borderId="36" xfId="209" applyNumberFormat="1" applyFont="1" applyFill="1" applyBorder="1" applyAlignment="1">
      <alignment horizontal="center" vertical="center"/>
    </xf>
    <xf numFmtId="0" fontId="5" fillId="19" borderId="39" xfId="209" applyNumberFormat="1" applyFont="1" applyFill="1" applyBorder="1" applyAlignment="1">
      <alignment horizontal="center" vertical="center" wrapText="1"/>
    </xf>
    <xf numFmtId="0" fontId="5" fillId="19" borderId="24" xfId="209" applyNumberFormat="1" applyFont="1" applyFill="1" applyBorder="1" applyAlignment="1">
      <alignment horizontal="center" vertical="center" wrapText="1"/>
    </xf>
    <xf numFmtId="0" fontId="5" fillId="19" borderId="40" xfId="209" applyNumberFormat="1" applyFont="1" applyFill="1" applyBorder="1" applyAlignment="1">
      <alignment horizontal="center" vertical="center" wrapText="1"/>
    </xf>
    <xf numFmtId="0" fontId="5" fillId="19" borderId="18" xfId="209" applyNumberFormat="1" applyFont="1" applyFill="1" applyBorder="1" applyAlignment="1">
      <alignment horizontal="left" vertical="center" wrapText="1"/>
    </xf>
    <xf numFmtId="0" fontId="5" fillId="0" borderId="58" xfId="209" applyNumberFormat="1" applyFont="1" applyBorder="1" applyAlignment="1">
      <alignment horizontal="center" vertical="center" wrapText="1"/>
    </xf>
    <xf numFmtId="0" fontId="5" fillId="0" borderId="59" xfId="209" applyNumberFormat="1" applyFont="1" applyBorder="1" applyAlignment="1">
      <alignment horizontal="center" vertical="center" wrapText="1"/>
    </xf>
    <xf numFmtId="0" fontId="5" fillId="0" borderId="28" xfId="209" applyNumberFormat="1" applyFont="1" applyBorder="1" applyAlignment="1">
      <alignment horizontal="center" vertical="center" wrapText="1"/>
    </xf>
    <xf numFmtId="0" fontId="5" fillId="0" borderId="60" xfId="209" applyNumberFormat="1" applyFont="1" applyBorder="1" applyAlignment="1">
      <alignment horizontal="center" vertical="center" wrapText="1"/>
    </xf>
    <xf numFmtId="0" fontId="5" fillId="0" borderId="54" xfId="209" applyNumberFormat="1" applyFont="1" applyBorder="1" applyAlignment="1">
      <alignment horizontal="center" vertical="center" wrapText="1"/>
    </xf>
    <xf numFmtId="0" fontId="5" fillId="0" borderId="30" xfId="209" applyNumberFormat="1" applyFont="1" applyBorder="1" applyAlignment="1">
      <alignment horizontal="center" vertical="center" wrapText="1"/>
    </xf>
    <xf numFmtId="0" fontId="5" fillId="0" borderId="91" xfId="209" applyNumberFormat="1" applyFont="1" applyBorder="1" applyAlignment="1">
      <alignment horizontal="center" vertical="center" wrapText="1"/>
    </xf>
    <xf numFmtId="0" fontId="5" fillId="0" borderId="61" xfId="209" applyNumberFormat="1" applyFont="1" applyBorder="1" applyAlignment="1">
      <alignment horizontal="center" vertical="center" wrapText="1"/>
    </xf>
    <xf numFmtId="0" fontId="5" fillId="0" borderId="53" xfId="209" applyNumberFormat="1" applyFont="1" applyBorder="1" applyAlignment="1">
      <alignment horizontal="center" vertical="center" wrapText="1"/>
    </xf>
    <xf numFmtId="0" fontId="5" fillId="0" borderId="62" xfId="209" applyNumberFormat="1" applyFont="1" applyBorder="1" applyAlignment="1">
      <alignment horizontal="center" vertical="center" wrapText="1"/>
    </xf>
    <xf numFmtId="0" fontId="5" fillId="0" borderId="63" xfId="209" applyNumberFormat="1" applyFont="1" applyBorder="1" applyAlignment="1">
      <alignment horizontal="center" vertical="center" wrapText="1"/>
    </xf>
    <xf numFmtId="0" fontId="5" fillId="0" borderId="64" xfId="209" applyNumberFormat="1" applyFont="1" applyBorder="1" applyAlignment="1">
      <alignment horizontal="center" vertical="center" wrapText="1"/>
    </xf>
    <xf numFmtId="0" fontId="5" fillId="19" borderId="65" xfId="0" applyNumberFormat="1" applyFont="1" applyFill="1" applyBorder="1" applyAlignment="1">
      <alignment horizontal="center" vertical="center" wrapText="1"/>
    </xf>
    <xf numFmtId="0" fontId="5" fillId="19" borderId="66" xfId="0" applyNumberFormat="1" applyFont="1" applyFill="1" applyBorder="1" applyAlignment="1">
      <alignment horizontal="center" vertical="center" wrapText="1"/>
    </xf>
    <xf numFmtId="0" fontId="5" fillId="19" borderId="67" xfId="0" applyNumberFormat="1" applyFont="1" applyFill="1" applyBorder="1" applyAlignment="1">
      <alignment horizontal="center" vertical="center" wrapText="1"/>
    </xf>
    <xf numFmtId="0" fontId="5" fillId="19" borderId="57" xfId="0" applyNumberFormat="1" applyFont="1" applyFill="1" applyBorder="1" applyAlignment="1">
      <alignment horizontal="center" vertical="center" wrapText="1"/>
    </xf>
    <xf numFmtId="0" fontId="5" fillId="19" borderId="38" xfId="0" applyNumberFormat="1" applyFont="1" applyFill="1" applyBorder="1" applyAlignment="1">
      <alignment horizontal="center" vertical="center" wrapText="1"/>
    </xf>
    <xf numFmtId="0" fontId="5" fillId="19" borderId="27" xfId="0" applyNumberFormat="1" applyFont="1" applyFill="1" applyBorder="1" applyAlignment="1">
      <alignment horizontal="center" vertical="center" wrapText="1"/>
    </xf>
    <xf numFmtId="0" fontId="5" fillId="19" borderId="42" xfId="0" applyNumberFormat="1" applyFont="1" applyFill="1" applyBorder="1" applyAlignment="1">
      <alignment horizontal="center" vertical="center" wrapText="1"/>
    </xf>
    <xf numFmtId="0" fontId="5" fillId="19" borderId="38" xfId="0" applyNumberFormat="1" applyFont="1" applyFill="1" applyBorder="1" applyAlignment="1">
      <alignment horizontal="center" vertical="center"/>
    </xf>
    <xf numFmtId="0" fontId="5" fillId="19" borderId="27" xfId="0" applyNumberFormat="1" applyFont="1" applyFill="1" applyBorder="1" applyAlignment="1">
      <alignment horizontal="center" vertical="center"/>
    </xf>
    <xf numFmtId="0" fontId="5" fillId="19" borderId="53" xfId="0" applyNumberFormat="1" applyFont="1" applyFill="1" applyBorder="1" applyAlignment="1">
      <alignment horizontal="center" vertical="center" wrapText="1"/>
    </xf>
    <xf numFmtId="0" fontId="5" fillId="19" borderId="54" xfId="0" applyNumberFormat="1" applyFont="1" applyFill="1" applyBorder="1" applyAlignment="1">
      <alignment horizontal="center" vertical="center" wrapText="1"/>
    </xf>
    <xf numFmtId="0" fontId="5" fillId="19" borderId="30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left" vertical="center"/>
    </xf>
    <xf numFmtId="0" fontId="5" fillId="0" borderId="3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19" borderId="57" xfId="0" applyNumberFormat="1" applyFont="1" applyFill="1" applyBorder="1" applyAlignment="1">
      <alignment horizontal="center" vertical="center" wrapText="1"/>
    </xf>
    <xf numFmtId="0" fontId="3" fillId="19" borderId="38" xfId="0" applyNumberFormat="1" applyFont="1" applyFill="1" applyBorder="1" applyAlignment="1">
      <alignment horizontal="center" vertical="center" wrapText="1"/>
    </xf>
    <xf numFmtId="0" fontId="3" fillId="19" borderId="27" xfId="0" applyNumberFormat="1" applyFont="1" applyFill="1" applyBorder="1" applyAlignment="1">
      <alignment horizontal="center" vertical="center" wrapText="1"/>
    </xf>
    <xf numFmtId="0" fontId="5" fillId="19" borderId="68" xfId="0" applyNumberFormat="1" applyFont="1" applyFill="1" applyBorder="1" applyAlignment="1">
      <alignment horizontal="center" vertical="center" wrapText="1"/>
    </xf>
    <xf numFmtId="0" fontId="5" fillId="19" borderId="69" xfId="0" applyNumberFormat="1" applyFont="1" applyFill="1" applyBorder="1" applyAlignment="1">
      <alignment horizontal="center" vertical="center" wrapText="1"/>
    </xf>
    <xf numFmtId="0" fontId="5" fillId="19" borderId="70" xfId="0" applyNumberFormat="1" applyFont="1" applyFill="1" applyBorder="1" applyAlignment="1">
      <alignment horizontal="center" vertical="center" wrapText="1"/>
    </xf>
    <xf numFmtId="0" fontId="5" fillId="19" borderId="47" xfId="0" applyNumberFormat="1" applyFont="1" applyFill="1" applyBorder="1" applyAlignment="1">
      <alignment horizontal="center" vertical="center" wrapText="1"/>
    </xf>
    <xf numFmtId="0" fontId="5" fillId="19" borderId="71" xfId="0" applyNumberFormat="1" applyFont="1" applyFill="1" applyBorder="1" applyAlignment="1">
      <alignment horizontal="center" vertical="center" wrapText="1"/>
    </xf>
    <xf numFmtId="0" fontId="5" fillId="19" borderId="48" xfId="0" applyNumberFormat="1" applyFont="1" applyFill="1" applyBorder="1" applyAlignment="1">
      <alignment horizontal="center" vertical="center" wrapText="1"/>
    </xf>
    <xf numFmtId="0" fontId="5" fillId="19" borderId="16" xfId="0" applyNumberFormat="1" applyFont="1" applyFill="1" applyBorder="1" applyAlignment="1">
      <alignment horizontal="center" vertical="center" wrapText="1"/>
    </xf>
    <xf numFmtId="0" fontId="5" fillId="19" borderId="21" xfId="0" applyNumberFormat="1" applyFont="1" applyFill="1" applyBorder="1" applyAlignment="1">
      <alignment horizontal="center" vertical="center"/>
    </xf>
    <xf numFmtId="0" fontId="5" fillId="19" borderId="26" xfId="0" applyNumberFormat="1" applyFont="1" applyFill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5" fillId="19" borderId="43" xfId="0" applyNumberFormat="1" applyFont="1" applyFill="1" applyBorder="1" applyAlignment="1">
      <alignment horizontal="center" vertical="center" wrapText="1"/>
    </xf>
    <xf numFmtId="0" fontId="5" fillId="19" borderId="18" xfId="0" applyNumberFormat="1" applyFont="1" applyFill="1" applyBorder="1" applyAlignment="1">
      <alignment horizontal="center" vertical="center"/>
    </xf>
    <xf numFmtId="0" fontId="5" fillId="19" borderId="80" xfId="0" applyNumberFormat="1" applyFont="1" applyFill="1" applyBorder="1" applyAlignment="1">
      <alignment horizontal="center" vertical="center"/>
    </xf>
    <xf numFmtId="0" fontId="5" fillId="19" borderId="18" xfId="0" applyNumberFormat="1" applyFont="1" applyFill="1" applyBorder="1" applyAlignment="1">
      <alignment horizontal="center" vertical="center" wrapText="1"/>
    </xf>
    <xf numFmtId="0" fontId="5" fillId="19" borderId="23" xfId="0" applyNumberFormat="1" applyFont="1" applyFill="1" applyBorder="1" applyAlignment="1">
      <alignment horizontal="center" vertical="center" wrapText="1"/>
    </xf>
    <xf numFmtId="0" fontId="5" fillId="19" borderId="74" xfId="0" applyNumberFormat="1" applyFont="1" applyFill="1" applyBorder="1" applyAlignment="1">
      <alignment horizontal="center" vertical="center" wrapText="1"/>
    </xf>
    <xf numFmtId="0" fontId="5" fillId="19" borderId="75" xfId="0" applyNumberFormat="1" applyFont="1" applyFill="1" applyBorder="1" applyAlignment="1">
      <alignment horizontal="center" vertical="center" wrapText="1"/>
    </xf>
    <xf numFmtId="0" fontId="5" fillId="19" borderId="76" xfId="0" applyNumberFormat="1" applyFont="1" applyFill="1" applyBorder="1" applyAlignment="1">
      <alignment horizontal="center" vertical="center" wrapText="1"/>
    </xf>
    <xf numFmtId="0" fontId="5" fillId="19" borderId="77" xfId="196" applyNumberFormat="1" applyFont="1" applyFill="1" applyBorder="1" applyAlignment="1">
      <alignment horizontal="center" vertical="center" wrapText="1"/>
    </xf>
    <xf numFmtId="0" fontId="5" fillId="19" borderId="37" xfId="196" applyNumberFormat="1" applyFont="1" applyFill="1" applyBorder="1" applyAlignment="1">
      <alignment horizontal="center" vertical="center" wrapText="1"/>
    </xf>
    <xf numFmtId="0" fontId="5" fillId="19" borderId="78" xfId="196" applyNumberFormat="1" applyFont="1" applyFill="1" applyBorder="1" applyAlignment="1">
      <alignment horizontal="center" vertical="center" wrapText="1"/>
    </xf>
    <xf numFmtId="0" fontId="5" fillId="19" borderId="21" xfId="0" applyNumberFormat="1" applyFont="1" applyFill="1" applyBorder="1" applyAlignment="1">
      <alignment horizontal="center" vertical="center" wrapText="1"/>
    </xf>
    <xf numFmtId="0" fontId="5" fillId="19" borderId="26" xfId="0" applyNumberFormat="1" applyFont="1" applyFill="1" applyBorder="1" applyAlignment="1">
      <alignment horizontal="center" vertical="center" wrapText="1"/>
    </xf>
    <xf numFmtId="0" fontId="8" fillId="0" borderId="18" xfId="0" applyNumberFormat="1" applyFont="1" applyBorder="1" applyAlignment="1">
      <alignment horizontal="left" vertical="center"/>
    </xf>
    <xf numFmtId="0" fontId="5" fillId="19" borderId="60" xfId="0" applyNumberFormat="1" applyFont="1" applyFill="1" applyBorder="1" applyAlignment="1">
      <alignment horizontal="center" vertical="center" wrapText="1"/>
    </xf>
    <xf numFmtId="0" fontId="5" fillId="19" borderId="57" xfId="0" applyNumberFormat="1" applyFont="1" applyFill="1" applyBorder="1" applyAlignment="1">
      <alignment horizontal="center" vertical="center"/>
    </xf>
    <xf numFmtId="0" fontId="5" fillId="19" borderId="81" xfId="0" applyNumberFormat="1" applyFont="1" applyFill="1" applyBorder="1" applyAlignment="1">
      <alignment horizontal="center" vertical="center" wrapText="1"/>
    </xf>
    <xf numFmtId="0" fontId="5" fillId="19" borderId="41" xfId="0" applyNumberFormat="1" applyFont="1" applyFill="1" applyBorder="1" applyAlignment="1">
      <alignment horizontal="center" vertical="center" wrapText="1"/>
    </xf>
    <xf numFmtId="0" fontId="5" fillId="19" borderId="23" xfId="196" applyNumberFormat="1" applyFont="1" applyFill="1" applyBorder="1" applyAlignment="1">
      <alignment horizontal="center" vertical="center" wrapText="1"/>
    </xf>
    <xf numFmtId="0" fontId="5" fillId="19" borderId="19" xfId="196" applyNumberFormat="1" applyFont="1" applyFill="1" applyBorder="1" applyAlignment="1">
      <alignment horizontal="center" vertical="center" wrapText="1"/>
    </xf>
    <xf numFmtId="0" fontId="5" fillId="19" borderId="82" xfId="196" applyNumberFormat="1" applyFont="1" applyFill="1" applyBorder="1" applyAlignment="1">
      <alignment horizontal="center" vertical="center" wrapText="1"/>
    </xf>
    <xf numFmtId="0" fontId="5" fillId="19" borderId="79" xfId="0" applyNumberFormat="1" applyFont="1" applyFill="1" applyBorder="1" applyAlignment="1">
      <alignment horizontal="center" vertical="center" wrapText="1"/>
    </xf>
    <xf numFmtId="0" fontId="5" fillId="19" borderId="56" xfId="0" applyNumberFormat="1" applyFont="1" applyFill="1" applyBorder="1" applyAlignment="1">
      <alignment horizontal="center" vertical="center" wrapText="1"/>
    </xf>
    <xf numFmtId="0" fontId="5" fillId="19" borderId="29" xfId="0" applyNumberFormat="1" applyFont="1" applyFill="1" applyBorder="1" applyAlignment="1">
      <alignment horizontal="center" vertical="center" wrapText="1"/>
    </xf>
    <xf numFmtId="0" fontId="5" fillId="19" borderId="18" xfId="196" applyNumberFormat="1" applyFont="1" applyFill="1" applyBorder="1" applyAlignment="1">
      <alignment horizontal="center" vertical="center" wrapText="1"/>
    </xf>
    <xf numFmtId="0" fontId="5" fillId="19" borderId="0" xfId="196" applyNumberFormat="1" applyFont="1" applyFill="1" applyBorder="1" applyAlignment="1">
      <alignment horizontal="center" vertical="center" wrapText="1"/>
    </xf>
    <xf numFmtId="0" fontId="5" fillId="19" borderId="46" xfId="196" applyNumberFormat="1" applyFont="1" applyFill="1" applyBorder="1" applyAlignment="1">
      <alignment horizontal="center" vertical="center" wrapText="1"/>
    </xf>
    <xf numFmtId="0" fontId="5" fillId="19" borderId="80" xfId="0" applyNumberFormat="1" applyFont="1" applyFill="1" applyBorder="1" applyAlignment="1">
      <alignment horizontal="center" vertical="center" wrapText="1"/>
    </xf>
    <xf numFmtId="0" fontId="5" fillId="19" borderId="83" xfId="0" applyNumberFormat="1" applyFont="1" applyFill="1" applyBorder="1" applyAlignment="1">
      <alignment horizontal="center" vertical="center"/>
    </xf>
    <xf numFmtId="0" fontId="5" fillId="19" borderId="84" xfId="0" applyNumberFormat="1" applyFont="1" applyFill="1" applyBorder="1" applyAlignment="1">
      <alignment horizontal="center" vertical="center"/>
    </xf>
    <xf numFmtId="0" fontId="5" fillId="19" borderId="54" xfId="0" applyNumberFormat="1" applyFont="1" applyFill="1" applyBorder="1" applyAlignment="1">
      <alignment horizontal="center" vertical="center"/>
    </xf>
    <xf numFmtId="0" fontId="5" fillId="19" borderId="30" xfId="0" applyNumberFormat="1" applyFont="1" applyFill="1" applyBorder="1" applyAlignment="1">
      <alignment horizontal="center" vertical="center"/>
    </xf>
    <xf numFmtId="0" fontId="5" fillId="19" borderId="44" xfId="0" applyNumberFormat="1" applyFont="1" applyFill="1" applyBorder="1" applyAlignment="1">
      <alignment horizontal="center" vertical="center"/>
    </xf>
    <xf numFmtId="0" fontId="5" fillId="19" borderId="45" xfId="0" applyNumberFormat="1" applyFont="1" applyFill="1" applyBorder="1" applyAlignment="1">
      <alignment horizontal="center" vertical="center"/>
    </xf>
    <xf numFmtId="0" fontId="69" fillId="0" borderId="0" xfId="0" applyFont="1" applyAlignment="1">
      <alignment horizontal="center" vertical="center"/>
    </xf>
    <xf numFmtId="0" fontId="69" fillId="0" borderId="19" xfId="0" applyFont="1" applyBorder="1" applyAlignment="1">
      <alignment horizontal="center" vertical="center"/>
    </xf>
    <xf numFmtId="0" fontId="8" fillId="0" borderId="18" xfId="161" applyNumberFormat="1" applyFont="1" applyBorder="1" applyAlignment="1">
      <alignment horizontal="left" vertical="center"/>
    </xf>
    <xf numFmtId="0" fontId="69" fillId="0" borderId="85" xfId="0" applyFont="1" applyBorder="1" applyAlignment="1">
      <alignment horizontal="center" vertical="center"/>
    </xf>
    <xf numFmtId="0" fontId="69" fillId="0" borderId="73" xfId="0" applyFont="1" applyBorder="1" applyAlignment="1">
      <alignment horizontal="center" vertical="center"/>
    </xf>
    <xf numFmtId="0" fontId="70" fillId="0" borderId="0" xfId="0" applyFont="1" applyAlignment="1">
      <alignment horizontal="center" vertical="center"/>
    </xf>
    <xf numFmtId="0" fontId="70" fillId="0" borderId="19" xfId="0" applyFont="1" applyBorder="1" applyAlignment="1">
      <alignment horizontal="center" vertical="center"/>
    </xf>
    <xf numFmtId="0" fontId="8" fillId="0" borderId="85" xfId="0" applyFont="1" applyBorder="1" applyAlignment="1">
      <alignment horizontal="center" vertical="center"/>
    </xf>
    <xf numFmtId="0" fontId="8" fillId="0" borderId="7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5" fillId="26" borderId="0" xfId="0" applyNumberFormat="1" applyFont="1" applyFill="1" applyBorder="1" applyAlignment="1">
      <alignment horizontal="center" vertical="center"/>
    </xf>
    <xf numFmtId="0" fontId="5" fillId="19" borderId="4" xfId="0" applyNumberFormat="1" applyFont="1" applyFill="1" applyBorder="1" applyAlignment="1">
      <alignment horizontal="right" vertical="center"/>
    </xf>
    <xf numFmtId="0" fontId="12" fillId="19" borderId="0" xfId="0" applyNumberFormat="1" applyFont="1" applyFill="1" applyBorder="1" applyAlignment="1">
      <alignment horizontal="center" vertical="center"/>
    </xf>
    <xf numFmtId="0" fontId="5" fillId="19" borderId="87" xfId="0" applyNumberFormat="1" applyFont="1" applyFill="1" applyBorder="1" applyAlignment="1">
      <alignment horizontal="center" vertical="center" wrapText="1"/>
    </xf>
    <xf numFmtId="0" fontId="5" fillId="19" borderId="17" xfId="0" applyNumberFormat="1" applyFont="1" applyFill="1" applyBorder="1" applyAlignment="1">
      <alignment horizontal="center" vertical="center" wrapText="1"/>
    </xf>
    <xf numFmtId="0" fontId="5" fillId="19" borderId="88" xfId="0" applyNumberFormat="1" applyFont="1" applyFill="1" applyBorder="1" applyAlignment="1">
      <alignment horizontal="center" vertical="center" wrapText="1"/>
    </xf>
    <xf numFmtId="0" fontId="5" fillId="19" borderId="86" xfId="0" applyNumberFormat="1" applyFont="1" applyFill="1" applyBorder="1" applyAlignment="1">
      <alignment horizontal="center" vertical="center" wrapText="1"/>
    </xf>
    <xf numFmtId="0" fontId="5" fillId="19" borderId="58" xfId="0" applyNumberFormat="1" applyFont="1" applyFill="1" applyBorder="1" applyAlignment="1">
      <alignment horizontal="center" vertical="center" wrapText="1"/>
    </xf>
    <xf numFmtId="0" fontId="5" fillId="19" borderId="59" xfId="0" applyNumberFormat="1" applyFont="1" applyFill="1" applyBorder="1" applyAlignment="1">
      <alignment horizontal="center" vertical="center" wrapText="1"/>
    </xf>
    <xf numFmtId="0" fontId="5" fillId="19" borderId="28" xfId="0" applyNumberFormat="1" applyFont="1" applyFill="1" applyBorder="1" applyAlignment="1">
      <alignment horizontal="center" vertical="center" wrapText="1"/>
    </xf>
    <xf numFmtId="0" fontId="5" fillId="0" borderId="18" xfId="211" applyFont="1" applyBorder="1" applyAlignment="1">
      <alignment horizontal="left" vertical="center"/>
    </xf>
    <xf numFmtId="0" fontId="5" fillId="0" borderId="0" xfId="211" applyFont="1" applyBorder="1" applyAlignment="1">
      <alignment horizontal="left" vertical="center"/>
    </xf>
    <xf numFmtId="0" fontId="5" fillId="19" borderId="87" xfId="194" applyNumberFormat="1" applyFont="1" applyFill="1" applyBorder="1" applyAlignment="1">
      <alignment horizontal="center" vertical="center" wrapText="1"/>
    </xf>
    <xf numFmtId="0" fontId="5" fillId="19" borderId="88" xfId="194" applyNumberFormat="1" applyFont="1" applyFill="1" applyBorder="1" applyAlignment="1">
      <alignment horizontal="center" vertical="center" wrapText="1"/>
    </xf>
    <xf numFmtId="0" fontId="5" fillId="0" borderId="38" xfId="213" applyNumberFormat="1" applyFont="1" applyBorder="1" applyAlignment="1">
      <alignment horizontal="center" vertical="center" wrapText="1"/>
    </xf>
    <xf numFmtId="0" fontId="5" fillId="0" borderId="27" xfId="213" applyNumberFormat="1" applyFont="1" applyBorder="1" applyAlignment="1">
      <alignment horizontal="center" vertical="center" wrapText="1"/>
    </xf>
    <xf numFmtId="0" fontId="5" fillId="0" borderId="38" xfId="213" applyNumberFormat="1" applyFont="1" applyFill="1" applyBorder="1" applyAlignment="1">
      <alignment horizontal="center" vertical="center" wrapText="1"/>
    </xf>
    <xf numFmtId="0" fontId="5" fillId="0" borderId="38" xfId="213" applyNumberFormat="1" applyFont="1" applyFill="1" applyBorder="1" applyAlignment="1">
      <alignment horizontal="center" vertical="center"/>
    </xf>
    <xf numFmtId="0" fontId="5" fillId="0" borderId="27" xfId="213" applyNumberFormat="1" applyFont="1" applyFill="1" applyBorder="1" applyAlignment="1">
      <alignment horizontal="center" vertical="center"/>
    </xf>
    <xf numFmtId="0" fontId="5" fillId="0" borderId="42" xfId="213" applyNumberFormat="1" applyFont="1" applyBorder="1" applyAlignment="1">
      <alignment horizontal="center" vertical="center" wrapText="1"/>
    </xf>
    <xf numFmtId="0" fontId="5" fillId="0" borderId="41" xfId="213" applyNumberFormat="1" applyFont="1" applyBorder="1" applyAlignment="1">
      <alignment horizontal="center" vertical="center" wrapText="1"/>
    </xf>
    <xf numFmtId="0" fontId="5" fillId="0" borderId="16" xfId="213" applyNumberFormat="1" applyFont="1" applyBorder="1" applyAlignment="1">
      <alignment horizontal="center" vertical="center" wrapText="1"/>
    </xf>
    <xf numFmtId="0" fontId="14" fillId="0" borderId="56" xfId="213" applyNumberFormat="1" applyFont="1" applyBorder="1" applyAlignment="1">
      <alignment horizontal="center" vertical="center" wrapText="1"/>
    </xf>
    <xf numFmtId="0" fontId="14" fillId="0" borderId="51" xfId="213" applyNumberFormat="1" applyFont="1" applyBorder="1" applyAlignment="1">
      <alignment horizontal="center" vertical="center" wrapText="1"/>
    </xf>
    <xf numFmtId="0" fontId="14" fillId="0" borderId="21" xfId="213" applyNumberFormat="1" applyFont="1" applyBorder="1" applyAlignment="1">
      <alignment horizontal="center" vertical="center" wrapText="1"/>
    </xf>
    <xf numFmtId="0" fontId="5" fillId="0" borderId="21" xfId="213" applyNumberFormat="1" applyFont="1" applyFill="1" applyBorder="1" applyAlignment="1">
      <alignment horizontal="center" vertical="center" wrapText="1"/>
    </xf>
    <xf numFmtId="0" fontId="5" fillId="0" borderId="26" xfId="213" applyNumberFormat="1" applyFont="1" applyFill="1" applyBorder="1" applyAlignment="1">
      <alignment horizontal="center" vertical="center"/>
    </xf>
    <xf numFmtId="0" fontId="5" fillId="0" borderId="56" xfId="213" applyNumberFormat="1" applyFont="1" applyBorder="1" applyAlignment="1">
      <alignment horizontal="center" vertical="center" wrapText="1"/>
    </xf>
    <xf numFmtId="0" fontId="5" fillId="0" borderId="29" xfId="213" applyNumberFormat="1" applyFont="1" applyBorder="1" applyAlignment="1">
      <alignment horizontal="center" vertical="center"/>
    </xf>
    <xf numFmtId="0" fontId="5" fillId="0" borderId="51" xfId="213" applyNumberFormat="1" applyFont="1" applyBorder="1" applyAlignment="1">
      <alignment horizontal="center" vertical="center"/>
    </xf>
    <xf numFmtId="0" fontId="5" fillId="0" borderId="52" xfId="213" applyNumberFormat="1" applyFont="1" applyBorder="1" applyAlignment="1">
      <alignment horizontal="center" vertical="center"/>
    </xf>
    <xf numFmtId="0" fontId="5" fillId="0" borderId="89" xfId="213" applyNumberFormat="1" applyFont="1" applyBorder="1" applyAlignment="1">
      <alignment horizontal="center" vertical="center" wrapText="1"/>
    </xf>
    <xf numFmtId="0" fontId="5" fillId="0" borderId="6" xfId="213" applyNumberFormat="1" applyFont="1" applyBorder="1" applyAlignment="1">
      <alignment horizontal="center" vertical="center" wrapText="1"/>
    </xf>
    <xf numFmtId="0" fontId="5" fillId="0" borderId="90" xfId="213" applyNumberFormat="1" applyFont="1" applyBorder="1" applyAlignment="1">
      <alignment horizontal="center" vertical="center" wrapText="1"/>
    </xf>
    <xf numFmtId="0" fontId="5" fillId="0" borderId="38" xfId="213" applyNumberFormat="1" applyFont="1" applyBorder="1" applyAlignment="1">
      <alignment horizontal="center" vertical="center"/>
    </xf>
    <xf numFmtId="0" fontId="5" fillId="0" borderId="27" xfId="213" applyNumberFormat="1" applyFont="1" applyBorder="1" applyAlignment="1">
      <alignment horizontal="center" vertical="center"/>
    </xf>
    <xf numFmtId="0" fontId="5" fillId="0" borderId="57" xfId="213" applyNumberFormat="1" applyFont="1" applyBorder="1" applyAlignment="1">
      <alignment horizontal="center" vertical="center" wrapText="1"/>
    </xf>
    <xf numFmtId="0" fontId="5" fillId="0" borderId="57" xfId="213" applyNumberFormat="1" applyFont="1" applyBorder="1" applyAlignment="1">
      <alignment horizontal="center" vertical="center"/>
    </xf>
    <xf numFmtId="0" fontId="5" fillId="0" borderId="57" xfId="213" applyNumberFormat="1" applyFont="1" applyFill="1" applyBorder="1" applyAlignment="1">
      <alignment horizontal="center" vertical="center" wrapText="1"/>
    </xf>
    <xf numFmtId="0" fontId="5" fillId="0" borderId="42" xfId="213" applyNumberFormat="1" applyFont="1" applyFill="1" applyBorder="1" applyAlignment="1">
      <alignment horizontal="center" vertical="center" wrapText="1"/>
    </xf>
    <xf numFmtId="0" fontId="5" fillId="0" borderId="56" xfId="213" applyNumberFormat="1" applyFont="1" applyFill="1" applyBorder="1" applyAlignment="1">
      <alignment horizontal="center" vertical="center"/>
    </xf>
    <xf numFmtId="0" fontId="5" fillId="0" borderId="29" xfId="213" applyNumberFormat="1" applyFont="1" applyFill="1" applyBorder="1" applyAlignment="1">
      <alignment horizontal="center" vertical="center"/>
    </xf>
  </cellXfs>
  <cellStyles count="217">
    <cellStyle name="??&amp;O?&amp;H?_x0008_??_x0007__x0001__x0001_" xfId="1" xr:uid="{00000000-0005-0000-0000-000000000000}"/>
    <cellStyle name="20% - 강조색1 2" xfId="2" xr:uid="{00000000-0005-0000-0000-000001000000}"/>
    <cellStyle name="20% - 강조색2 2" xfId="3" xr:uid="{00000000-0005-0000-0000-000002000000}"/>
    <cellStyle name="20% - 강조색3 2" xfId="4" xr:uid="{00000000-0005-0000-0000-000003000000}"/>
    <cellStyle name="20% - 강조색4 2" xfId="5" xr:uid="{00000000-0005-0000-0000-000004000000}"/>
    <cellStyle name="20% - 강조색5 2" xfId="6" xr:uid="{00000000-0005-0000-0000-000005000000}"/>
    <cellStyle name="20% - 강조색6 2" xfId="7" xr:uid="{00000000-0005-0000-0000-000006000000}"/>
    <cellStyle name="40% - 강조색1 2" xfId="8" xr:uid="{00000000-0005-0000-0000-000007000000}"/>
    <cellStyle name="40% - 강조색2 2" xfId="9" xr:uid="{00000000-0005-0000-0000-000008000000}"/>
    <cellStyle name="40% - 강조색3 2" xfId="10" xr:uid="{00000000-0005-0000-0000-000009000000}"/>
    <cellStyle name="40% - 강조색4 2" xfId="11" xr:uid="{00000000-0005-0000-0000-00000A000000}"/>
    <cellStyle name="40% - 강조색5 2" xfId="12" xr:uid="{00000000-0005-0000-0000-00000B000000}"/>
    <cellStyle name="40% - 강조색6 2" xfId="13" xr:uid="{00000000-0005-0000-0000-00000C000000}"/>
    <cellStyle name="60% - 강조색1 2" xfId="14" xr:uid="{00000000-0005-0000-0000-00000D000000}"/>
    <cellStyle name="60% - 강조색2 2" xfId="15" xr:uid="{00000000-0005-0000-0000-00000E000000}"/>
    <cellStyle name="60% - 강조색3 2" xfId="16" xr:uid="{00000000-0005-0000-0000-00000F000000}"/>
    <cellStyle name="60% - 강조색4 2" xfId="17" xr:uid="{00000000-0005-0000-0000-000010000000}"/>
    <cellStyle name="60% - 강조색5 2" xfId="18" xr:uid="{00000000-0005-0000-0000-000011000000}"/>
    <cellStyle name="60% - 강조색6 2" xfId="19" xr:uid="{00000000-0005-0000-0000-000012000000}"/>
    <cellStyle name="A¨­￠￢￠O [0]_INQUIRY ￠?￥i¨u¡AAⓒ￢Aⓒª " xfId="20" xr:uid="{00000000-0005-0000-0000-000013000000}"/>
    <cellStyle name="A¨­￠￢￠O_INQUIRY ￠?￥i¨u¡AAⓒ￢Aⓒª " xfId="21" xr:uid="{00000000-0005-0000-0000-000014000000}"/>
    <cellStyle name="ÅëÈ­ [0]_¼ÕÀÍ¿¹»ê" xfId="22" xr:uid="{00000000-0005-0000-0000-000015000000}"/>
    <cellStyle name="AeE­ [0]_¼OAI¿¹≫e" xfId="23" xr:uid="{00000000-0005-0000-0000-000016000000}"/>
    <cellStyle name="ÅëÈ­ [0]_ÀÎ°Çºñ,¿ÜÁÖºñ" xfId="24" xr:uid="{00000000-0005-0000-0000-000017000000}"/>
    <cellStyle name="AeE­ [0]_AI°Cºn,μμ±Þºn" xfId="25" xr:uid="{00000000-0005-0000-0000-000018000000}"/>
    <cellStyle name="ÅëÈ­ [0]_laroux" xfId="26" xr:uid="{00000000-0005-0000-0000-000019000000}"/>
    <cellStyle name="AeE­ [0]_laroux_1" xfId="27" xr:uid="{00000000-0005-0000-0000-00001A000000}"/>
    <cellStyle name="ÅëÈ­ [0]_laroux_1" xfId="28" xr:uid="{00000000-0005-0000-0000-00001B000000}"/>
    <cellStyle name="AeE­ [0]_laroux_2" xfId="29" xr:uid="{00000000-0005-0000-0000-00001C000000}"/>
    <cellStyle name="ÅëÈ­ [0]_laroux_2" xfId="30" xr:uid="{00000000-0005-0000-0000-00001D000000}"/>
    <cellStyle name="AeE­ [0]_laroux_2_41-06농림16" xfId="31" xr:uid="{00000000-0005-0000-0000-00001E000000}"/>
    <cellStyle name="ÅëÈ­ [0]_laroux_2_41-06농림16" xfId="32" xr:uid="{00000000-0005-0000-0000-00001F000000}"/>
    <cellStyle name="AeE­ [0]_laroux_2_41-06농림41" xfId="33" xr:uid="{00000000-0005-0000-0000-000020000000}"/>
    <cellStyle name="ÅëÈ­ [0]_laroux_2_41-06농림41" xfId="34" xr:uid="{00000000-0005-0000-0000-000021000000}"/>
    <cellStyle name="AeE­ [0]_Sheet1" xfId="35" xr:uid="{00000000-0005-0000-0000-000022000000}"/>
    <cellStyle name="ÅëÈ­ [0]_Sheet1" xfId="36" xr:uid="{00000000-0005-0000-0000-000023000000}"/>
    <cellStyle name="ÅëÈ­_¼ÕÀÍ¿¹»ê" xfId="37" xr:uid="{00000000-0005-0000-0000-000024000000}"/>
    <cellStyle name="AeE­_¼OAI¿¹≫e" xfId="38" xr:uid="{00000000-0005-0000-0000-000025000000}"/>
    <cellStyle name="ÅëÈ­_ÀÎ°Çºñ,¿ÜÁÖºñ" xfId="39" xr:uid="{00000000-0005-0000-0000-000026000000}"/>
    <cellStyle name="AeE­_AI°Cºn,μμ±Þºn" xfId="40" xr:uid="{00000000-0005-0000-0000-000027000000}"/>
    <cellStyle name="ÅëÈ­_laroux" xfId="41" xr:uid="{00000000-0005-0000-0000-000028000000}"/>
    <cellStyle name="AeE­_laroux_1" xfId="42" xr:uid="{00000000-0005-0000-0000-000029000000}"/>
    <cellStyle name="ÅëÈ­_laroux_1" xfId="43" xr:uid="{00000000-0005-0000-0000-00002A000000}"/>
    <cellStyle name="AeE­_laroux_2" xfId="44" xr:uid="{00000000-0005-0000-0000-00002B000000}"/>
    <cellStyle name="ÅëÈ­_laroux_2" xfId="45" xr:uid="{00000000-0005-0000-0000-00002C000000}"/>
    <cellStyle name="AeE­_laroux_2_41-06농림16" xfId="46" xr:uid="{00000000-0005-0000-0000-00002D000000}"/>
    <cellStyle name="ÅëÈ­_laroux_2_41-06농림16" xfId="47" xr:uid="{00000000-0005-0000-0000-00002E000000}"/>
    <cellStyle name="AeE­_laroux_2_41-06농림41" xfId="48" xr:uid="{00000000-0005-0000-0000-00002F000000}"/>
    <cellStyle name="ÅëÈ­_laroux_2_41-06농림41" xfId="49" xr:uid="{00000000-0005-0000-0000-000030000000}"/>
    <cellStyle name="AeE­_Sheet1" xfId="50" xr:uid="{00000000-0005-0000-0000-000031000000}"/>
    <cellStyle name="ÅëÈ­_Sheet1" xfId="51" xr:uid="{00000000-0005-0000-0000-000032000000}"/>
    <cellStyle name="AeE­_Sheet1_41-06농림16" xfId="52" xr:uid="{00000000-0005-0000-0000-000033000000}"/>
    <cellStyle name="ÅëÈ­_Sheet1_41-06농림16" xfId="53" xr:uid="{00000000-0005-0000-0000-000034000000}"/>
    <cellStyle name="AeE­_Sheet1_41-06농림41" xfId="54" xr:uid="{00000000-0005-0000-0000-000035000000}"/>
    <cellStyle name="ÅëÈ­_Sheet1_41-06농림41" xfId="55" xr:uid="{00000000-0005-0000-0000-000036000000}"/>
    <cellStyle name="AeE¡ⓒ [0]_INQUIRY ￠?￥i¨u¡AAⓒ￢Aⓒª " xfId="56" xr:uid="{00000000-0005-0000-0000-000037000000}"/>
    <cellStyle name="AeE¡ⓒ_INQUIRY ￠?￥i¨u¡AAⓒ￢Aⓒª " xfId="57" xr:uid="{00000000-0005-0000-0000-000038000000}"/>
    <cellStyle name="ÄÞ¸¶ [0]_¼ÕÀÍ¿¹»ê" xfId="58" xr:uid="{00000000-0005-0000-0000-000039000000}"/>
    <cellStyle name="AÞ¸¶ [0]_¼OAI¿¹≫e" xfId="59" xr:uid="{00000000-0005-0000-0000-00003A000000}"/>
    <cellStyle name="ÄÞ¸¶ [0]_ÀÎ°Çºñ,¿ÜÁÖºñ" xfId="60" xr:uid="{00000000-0005-0000-0000-00003B000000}"/>
    <cellStyle name="AÞ¸¶ [0]_AI°Cºn,μμ±Þºn" xfId="61" xr:uid="{00000000-0005-0000-0000-00003C000000}"/>
    <cellStyle name="ÄÞ¸¶ [0]_laroux" xfId="62" xr:uid="{00000000-0005-0000-0000-00003D000000}"/>
    <cellStyle name="AÞ¸¶ [0]_laroux_1" xfId="63" xr:uid="{00000000-0005-0000-0000-00003E000000}"/>
    <cellStyle name="ÄÞ¸¶ [0]_laroux_1" xfId="64" xr:uid="{00000000-0005-0000-0000-00003F000000}"/>
    <cellStyle name="AÞ¸¶ [0]_Sheet1" xfId="65" xr:uid="{00000000-0005-0000-0000-000040000000}"/>
    <cellStyle name="ÄÞ¸¶ [0]_Sheet1" xfId="66" xr:uid="{00000000-0005-0000-0000-000041000000}"/>
    <cellStyle name="ÄÞ¸¶_¼ÕÀÍ¿¹»ê" xfId="67" xr:uid="{00000000-0005-0000-0000-000042000000}"/>
    <cellStyle name="AÞ¸¶_¼OAI¿¹≫e" xfId="68" xr:uid="{00000000-0005-0000-0000-000043000000}"/>
    <cellStyle name="ÄÞ¸¶_ÀÎ°Çºñ,¿ÜÁÖºñ" xfId="69" xr:uid="{00000000-0005-0000-0000-000044000000}"/>
    <cellStyle name="AÞ¸¶_AI°Cºn,μμ±Þºn" xfId="70" xr:uid="{00000000-0005-0000-0000-000045000000}"/>
    <cellStyle name="ÄÞ¸¶_laroux" xfId="71" xr:uid="{00000000-0005-0000-0000-000046000000}"/>
    <cellStyle name="AÞ¸¶_laroux_1" xfId="72" xr:uid="{00000000-0005-0000-0000-000047000000}"/>
    <cellStyle name="ÄÞ¸¶_laroux_1" xfId="73" xr:uid="{00000000-0005-0000-0000-000048000000}"/>
    <cellStyle name="AÞ¸¶_Sheet1" xfId="74" xr:uid="{00000000-0005-0000-0000-000049000000}"/>
    <cellStyle name="ÄÞ¸¶_Sheet1" xfId="75" xr:uid="{00000000-0005-0000-0000-00004A000000}"/>
    <cellStyle name="AÞ¸¶_Sheet1_41-06농림16" xfId="76" xr:uid="{00000000-0005-0000-0000-00004B000000}"/>
    <cellStyle name="ÄÞ¸¶_Sheet1_41-06농림16" xfId="77" xr:uid="{00000000-0005-0000-0000-00004C000000}"/>
    <cellStyle name="AÞ¸¶_Sheet1_41-06농림41" xfId="78" xr:uid="{00000000-0005-0000-0000-00004D000000}"/>
    <cellStyle name="ÄÞ¸¶_Sheet1_41-06농림41" xfId="79" xr:uid="{00000000-0005-0000-0000-00004E000000}"/>
    <cellStyle name="C¡IA¨ª_¡ic¨u¡A¨￢I¨￢¡Æ AN¡Æe " xfId="80" xr:uid="{00000000-0005-0000-0000-00004F000000}"/>
    <cellStyle name="C￥AØ_¿μ¾÷CoE² " xfId="81" xr:uid="{00000000-0005-0000-0000-000050000000}"/>
    <cellStyle name="Ç¥ÁØ_¼ÕÀÍ¿¹»ê" xfId="82" xr:uid="{00000000-0005-0000-0000-000051000000}"/>
    <cellStyle name="C￥AØ_¼OAI¿¹≫e" xfId="83" xr:uid="{00000000-0005-0000-0000-000052000000}"/>
    <cellStyle name="Ç¥ÁØ_ÀÎ°Çºñ,¿ÜÁÖºñ" xfId="84" xr:uid="{00000000-0005-0000-0000-000053000000}"/>
    <cellStyle name="C￥AØ_AI°Cºn,μμ±Þºn" xfId="85" xr:uid="{00000000-0005-0000-0000-000054000000}"/>
    <cellStyle name="Ç¥ÁØ_laroux" xfId="86" xr:uid="{00000000-0005-0000-0000-000055000000}"/>
    <cellStyle name="C￥AØ_laroux_1" xfId="87" xr:uid="{00000000-0005-0000-0000-000056000000}"/>
    <cellStyle name="Ç¥ÁØ_laroux_1" xfId="88" xr:uid="{00000000-0005-0000-0000-000057000000}"/>
    <cellStyle name="C￥AØ_laroux_1_Sheet1" xfId="89" xr:uid="{00000000-0005-0000-0000-000058000000}"/>
    <cellStyle name="Ç¥ÁØ_laroux_1_Sheet1" xfId="90" xr:uid="{00000000-0005-0000-0000-000059000000}"/>
    <cellStyle name="C￥AØ_laroux_2" xfId="91" xr:uid="{00000000-0005-0000-0000-00005A000000}"/>
    <cellStyle name="Ç¥ÁØ_laroux_2" xfId="92" xr:uid="{00000000-0005-0000-0000-00005B000000}"/>
    <cellStyle name="C￥AØ_laroux_2_Sheet1" xfId="93" xr:uid="{00000000-0005-0000-0000-00005C000000}"/>
    <cellStyle name="Ç¥ÁØ_laroux_2_Sheet1" xfId="94" xr:uid="{00000000-0005-0000-0000-00005D000000}"/>
    <cellStyle name="C￥AØ_laroux_3" xfId="95" xr:uid="{00000000-0005-0000-0000-00005E000000}"/>
    <cellStyle name="Ç¥ÁØ_laroux_3" xfId="96" xr:uid="{00000000-0005-0000-0000-00005F000000}"/>
    <cellStyle name="C￥AØ_laroux_4" xfId="97" xr:uid="{00000000-0005-0000-0000-000060000000}"/>
    <cellStyle name="Ç¥ÁØ_laroux_4" xfId="98" xr:uid="{00000000-0005-0000-0000-000061000000}"/>
    <cellStyle name="C￥AØ_laroux_Sheet1" xfId="99" xr:uid="{00000000-0005-0000-0000-000062000000}"/>
    <cellStyle name="Ç¥ÁØ_laroux_Sheet1" xfId="100" xr:uid="{00000000-0005-0000-0000-000063000000}"/>
    <cellStyle name="C￥AØ_Sheet1" xfId="101" xr:uid="{00000000-0005-0000-0000-000064000000}"/>
    <cellStyle name="Ç¥ÁØ_Sheet1" xfId="102" xr:uid="{00000000-0005-0000-0000-000065000000}"/>
    <cellStyle name="category" xfId="103" xr:uid="{00000000-0005-0000-0000-000066000000}"/>
    <cellStyle name="Comma [0]_ SG&amp;A Bridge " xfId="104" xr:uid="{00000000-0005-0000-0000-000067000000}"/>
    <cellStyle name="Comma_ SG&amp;A Bridge " xfId="105" xr:uid="{00000000-0005-0000-0000-000068000000}"/>
    <cellStyle name="Comma0" xfId="106" xr:uid="{00000000-0005-0000-0000-000069000000}"/>
    <cellStyle name="Curren?_x0012_퐀_x0017_?" xfId="107" xr:uid="{00000000-0005-0000-0000-00006A000000}"/>
    <cellStyle name="Currency [0]_ SG&amp;A Bridge " xfId="108" xr:uid="{00000000-0005-0000-0000-00006B000000}"/>
    <cellStyle name="Currency_ SG&amp;A Bridge " xfId="109" xr:uid="{00000000-0005-0000-0000-00006C000000}"/>
    <cellStyle name="Currency0" xfId="110" xr:uid="{00000000-0005-0000-0000-00006D000000}"/>
    <cellStyle name="Date" xfId="111" xr:uid="{00000000-0005-0000-0000-00006E000000}"/>
    <cellStyle name="Euro" xfId="112" xr:uid="{00000000-0005-0000-0000-00006F000000}"/>
    <cellStyle name="Fixed" xfId="113" xr:uid="{00000000-0005-0000-0000-000070000000}"/>
    <cellStyle name="Grey" xfId="114" xr:uid="{00000000-0005-0000-0000-000071000000}"/>
    <cellStyle name="HEADER" xfId="115" xr:uid="{00000000-0005-0000-0000-000072000000}"/>
    <cellStyle name="Header1" xfId="116" xr:uid="{00000000-0005-0000-0000-000073000000}"/>
    <cellStyle name="Header2" xfId="117" xr:uid="{00000000-0005-0000-0000-000074000000}"/>
    <cellStyle name="Heading 1" xfId="118" xr:uid="{00000000-0005-0000-0000-000075000000}"/>
    <cellStyle name="Heading 2" xfId="119" xr:uid="{00000000-0005-0000-0000-000076000000}"/>
    <cellStyle name="HEADING1" xfId="120" xr:uid="{00000000-0005-0000-0000-000077000000}"/>
    <cellStyle name="HEADING2" xfId="121" xr:uid="{00000000-0005-0000-0000-000078000000}"/>
    <cellStyle name="Input [yellow]" xfId="122" xr:uid="{00000000-0005-0000-0000-000079000000}"/>
    <cellStyle name="Model" xfId="123" xr:uid="{00000000-0005-0000-0000-00007A000000}"/>
    <cellStyle name="Normal - Style1" xfId="124" xr:uid="{00000000-0005-0000-0000-00007B000000}"/>
    <cellStyle name="Normal_ SG&amp;A Bridge " xfId="125" xr:uid="{00000000-0005-0000-0000-00007C000000}"/>
    <cellStyle name="Percent [2]" xfId="126" xr:uid="{00000000-0005-0000-0000-00007D000000}"/>
    <cellStyle name="subhead" xfId="127" xr:uid="{00000000-0005-0000-0000-00007E000000}"/>
    <cellStyle name="title [1]" xfId="128" xr:uid="{00000000-0005-0000-0000-00007F000000}"/>
    <cellStyle name="title [2]" xfId="129" xr:uid="{00000000-0005-0000-0000-000080000000}"/>
    <cellStyle name="Total" xfId="130" xr:uid="{00000000-0005-0000-0000-000081000000}"/>
    <cellStyle name="UM" xfId="131" xr:uid="{00000000-0005-0000-0000-000082000000}"/>
    <cellStyle name="강조색1 2" xfId="132" xr:uid="{00000000-0005-0000-0000-000083000000}"/>
    <cellStyle name="강조색2 2" xfId="133" xr:uid="{00000000-0005-0000-0000-000084000000}"/>
    <cellStyle name="강조색3 2" xfId="134" xr:uid="{00000000-0005-0000-0000-000085000000}"/>
    <cellStyle name="강조색4 2" xfId="135" xr:uid="{00000000-0005-0000-0000-000086000000}"/>
    <cellStyle name="강조색5 2" xfId="136" xr:uid="{00000000-0005-0000-0000-000087000000}"/>
    <cellStyle name="강조색6 2" xfId="137" xr:uid="{00000000-0005-0000-0000-000088000000}"/>
    <cellStyle name="경고문 2" xfId="138" xr:uid="{00000000-0005-0000-0000-000089000000}"/>
    <cellStyle name="계산 2" xfId="139" xr:uid="{00000000-0005-0000-0000-00008A000000}"/>
    <cellStyle name="고정소숫점" xfId="140" xr:uid="{00000000-0005-0000-0000-00008B000000}"/>
    <cellStyle name="고정출력1" xfId="141" xr:uid="{00000000-0005-0000-0000-00008C000000}"/>
    <cellStyle name="고정출력2" xfId="142" xr:uid="{00000000-0005-0000-0000-00008D000000}"/>
    <cellStyle name="나쁨 2" xfId="143" xr:uid="{00000000-0005-0000-0000-00008E000000}"/>
    <cellStyle name="날짜" xfId="144" xr:uid="{00000000-0005-0000-0000-00008F000000}"/>
    <cellStyle name="달러" xfId="145" xr:uid="{00000000-0005-0000-0000-000090000000}"/>
    <cellStyle name="똿뗦먛귟 [0.00]_PRODUCT DETAIL Q1" xfId="146" xr:uid="{00000000-0005-0000-0000-000091000000}"/>
    <cellStyle name="똿뗦먛귟_PRODUCT DETAIL Q1" xfId="147" xr:uid="{00000000-0005-0000-0000-000092000000}"/>
    <cellStyle name="메모 2" xfId="148" xr:uid="{00000000-0005-0000-0000-000093000000}"/>
    <cellStyle name="믅됞 [0.00]_PRODUCT DETAIL Q1" xfId="149" xr:uid="{00000000-0005-0000-0000-000094000000}"/>
    <cellStyle name="믅됞_PRODUCT DETAIL Q1" xfId="150" xr:uid="{00000000-0005-0000-0000-000095000000}"/>
    <cellStyle name="바탕글" xfId="151" xr:uid="{00000000-0005-0000-0000-000096000000}"/>
    <cellStyle name="백분율" xfId="152" builtinId="5"/>
    <cellStyle name="백분율 [0]" xfId="153" xr:uid="{00000000-0005-0000-0000-000098000000}"/>
    <cellStyle name="백분율 [2]" xfId="154" xr:uid="{00000000-0005-0000-0000-000099000000}"/>
    <cellStyle name="백분율 2" xfId="155" xr:uid="{00000000-0005-0000-0000-00009A000000}"/>
    <cellStyle name="보통 2" xfId="156" xr:uid="{00000000-0005-0000-0000-00009B000000}"/>
    <cellStyle name="뷭?_?긚??_1" xfId="157" xr:uid="{00000000-0005-0000-0000-00009C000000}"/>
    <cellStyle name="설명 텍스트 2" xfId="158" xr:uid="{00000000-0005-0000-0000-00009D000000}"/>
    <cellStyle name="셀 확인 2" xfId="159" xr:uid="{00000000-0005-0000-0000-00009E000000}"/>
    <cellStyle name="숫자(R)" xfId="160" xr:uid="{00000000-0005-0000-0000-00009F000000}"/>
    <cellStyle name="쉼표 [0]" xfId="161" builtinId="6"/>
    <cellStyle name="쉼표 [0] 10 2" xfId="162" xr:uid="{00000000-0005-0000-0000-0000A1000000}"/>
    <cellStyle name="쉼표 [0] 2" xfId="163" xr:uid="{00000000-0005-0000-0000-0000A2000000}"/>
    <cellStyle name="쉼표 [0] 2 2" xfId="164" xr:uid="{00000000-0005-0000-0000-0000A3000000}"/>
    <cellStyle name="쉼표 [0] 2 2 2" xfId="165" xr:uid="{00000000-0005-0000-0000-0000A4000000}"/>
    <cellStyle name="쉼표 [0] 2 2 2 2" xfId="166" xr:uid="{00000000-0005-0000-0000-0000A5000000}"/>
    <cellStyle name="쉼표 [0] 2 2 2 2 2" xfId="167" xr:uid="{00000000-0005-0000-0000-0000A6000000}"/>
    <cellStyle name="쉼표 [0] 3" xfId="168" xr:uid="{00000000-0005-0000-0000-0000A7000000}"/>
    <cellStyle name="쉼표 [0] 3 2" xfId="169" xr:uid="{00000000-0005-0000-0000-0000A8000000}"/>
    <cellStyle name="쉼표 [0] 4" xfId="170" xr:uid="{00000000-0005-0000-0000-0000A9000000}"/>
    <cellStyle name="쉼표 [0] 4 2" xfId="171" xr:uid="{00000000-0005-0000-0000-0000AA000000}"/>
    <cellStyle name="쉼표 [0] 5" xfId="172" xr:uid="{00000000-0005-0000-0000-0000AB000000}"/>
    <cellStyle name="쉼표 [0] 5 2" xfId="173" xr:uid="{00000000-0005-0000-0000-0000AC000000}"/>
    <cellStyle name="쉼표 [0] 6" xfId="174" xr:uid="{00000000-0005-0000-0000-0000AD000000}"/>
    <cellStyle name="쉼표 [0] 7" xfId="175" xr:uid="{00000000-0005-0000-0000-0000AE000000}"/>
    <cellStyle name="쉼표 [0]_08. 전기가스수도" xfId="176" xr:uid="{00000000-0005-0000-0000-0000AF000000}"/>
    <cellStyle name="스타일 1" xfId="177" xr:uid="{00000000-0005-0000-0000-0000B0000000}"/>
    <cellStyle name="연결된 셀 2" xfId="178" xr:uid="{00000000-0005-0000-0000-0000B1000000}"/>
    <cellStyle name="요약 2" xfId="179" xr:uid="{00000000-0005-0000-0000-0000B2000000}"/>
    <cellStyle name="입력 2" xfId="180" xr:uid="{00000000-0005-0000-0000-0000B3000000}"/>
    <cellStyle name="자리수" xfId="181" xr:uid="{00000000-0005-0000-0000-0000B4000000}"/>
    <cellStyle name="자리수0" xfId="182" xr:uid="{00000000-0005-0000-0000-0000B5000000}"/>
    <cellStyle name="작은제목" xfId="183" xr:uid="{00000000-0005-0000-0000-0000B6000000}"/>
    <cellStyle name="제목" xfId="184" builtinId="15" customBuiltin="1"/>
    <cellStyle name="제목 1 2" xfId="185" xr:uid="{00000000-0005-0000-0000-0000B8000000}"/>
    <cellStyle name="제목 2 2" xfId="186" xr:uid="{00000000-0005-0000-0000-0000B9000000}"/>
    <cellStyle name="제목 3 2" xfId="187" xr:uid="{00000000-0005-0000-0000-0000BA000000}"/>
    <cellStyle name="제목 4 2" xfId="188" xr:uid="{00000000-0005-0000-0000-0000BB000000}"/>
    <cellStyle name="제목 5" xfId="189" xr:uid="{00000000-0005-0000-0000-0000BC000000}"/>
    <cellStyle name="좋음 2" xfId="190" xr:uid="{00000000-0005-0000-0000-0000BD000000}"/>
    <cellStyle name="출력 2" xfId="191" xr:uid="{00000000-0005-0000-0000-0000BE000000}"/>
    <cellStyle name="콤마 [0]" xfId="192" xr:uid="{00000000-0005-0000-0000-0000BF000000}"/>
    <cellStyle name="콤마 [0] 2" xfId="193" xr:uid="{00000000-0005-0000-0000-0000C0000000}"/>
    <cellStyle name="콤마 [0]_16.추곡수매실적" xfId="194" xr:uid="{00000000-0005-0000-0000-0000C1000000}"/>
    <cellStyle name="콤마 [0]_천기일수" xfId="195" xr:uid="{00000000-0005-0000-0000-0000C2000000}"/>
    <cellStyle name="콤마 [0]_해안선및도서" xfId="196" xr:uid="{00000000-0005-0000-0000-0000C3000000}"/>
    <cellStyle name="콤마 [2]" xfId="197" xr:uid="{00000000-0005-0000-0000-0000C4000000}"/>
    <cellStyle name="콤마_ 견적기준 FLOW " xfId="198" xr:uid="{00000000-0005-0000-0000-0000C5000000}"/>
    <cellStyle name="큰제목" xfId="199" xr:uid="{00000000-0005-0000-0000-0000C6000000}"/>
    <cellStyle name="퍼센트" xfId="200" xr:uid="{00000000-0005-0000-0000-0000C7000000}"/>
    <cellStyle name="표준" xfId="0" builtinId="0"/>
    <cellStyle name="표준 10" xfId="201" xr:uid="{00000000-0005-0000-0000-0000C9000000}"/>
    <cellStyle name="표준 10 6 2" xfId="202" xr:uid="{00000000-0005-0000-0000-0000CA000000}"/>
    <cellStyle name="표준 2" xfId="203" xr:uid="{00000000-0005-0000-0000-0000CB000000}"/>
    <cellStyle name="표준 2 2" xfId="204" xr:uid="{00000000-0005-0000-0000-0000CC000000}"/>
    <cellStyle name="표준 2 2 2" xfId="205" xr:uid="{00000000-0005-0000-0000-0000CD000000}"/>
    <cellStyle name="표준 3" xfId="206" xr:uid="{00000000-0005-0000-0000-0000CE000000}"/>
    <cellStyle name="표준 3 2" xfId="207" xr:uid="{00000000-0005-0000-0000-0000CF000000}"/>
    <cellStyle name="표준 51" xfId="208" xr:uid="{00000000-0005-0000-0000-0000D0000000}"/>
    <cellStyle name="표준_08 전기가스수도" xfId="209" xr:uid="{00000000-0005-0000-0000-0000D1000000}"/>
    <cellStyle name="표준_08. 전기가스수도" xfId="210" xr:uid="{00000000-0005-0000-0000-0000D2000000}"/>
    <cellStyle name="표준_Ⅷ.전기·가스·수도" xfId="211" xr:uid="{00000000-0005-0000-0000-0000D3000000}"/>
    <cellStyle name="표준_Book2" xfId="212" xr:uid="{00000000-0005-0000-0000-0000D4000000}"/>
    <cellStyle name="표준_표준화 서식(1)" xfId="213" xr:uid="{00000000-0005-0000-0000-0000D5000000}"/>
    <cellStyle name="합산" xfId="214" xr:uid="{00000000-0005-0000-0000-0000D6000000}"/>
    <cellStyle name="화폐기호" xfId="215" xr:uid="{00000000-0005-0000-0000-0000D7000000}"/>
    <cellStyle name="화폐기호0" xfId="216" xr:uid="{00000000-0005-0000-0000-0000D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</xdr:colOff>
      <xdr:row>2</xdr:row>
      <xdr:rowOff>152400</xdr:rowOff>
    </xdr:from>
    <xdr:to>
      <xdr:col>9</xdr:col>
      <xdr:colOff>0</xdr:colOff>
      <xdr:row>9</xdr:row>
      <xdr:rowOff>28575</xdr:rowOff>
    </xdr:to>
    <xdr:sp macro="" textlink="">
      <xdr:nvSpPr>
        <xdr:cNvPr id="24577" name="Rectangle 1">
          <a:extLst>
            <a:ext uri="{FF2B5EF4-FFF2-40B4-BE49-F238E27FC236}">
              <a16:creationId xmlns:a16="http://schemas.microsoft.com/office/drawing/2014/main" id="{0892DF37-1711-4783-834F-E3F12A5E59C0}"/>
            </a:ext>
          </a:extLst>
        </xdr:cNvPr>
        <xdr:cNvSpPr>
          <a:spLocks noChangeArrowheads="1"/>
        </xdr:cNvSpPr>
      </xdr:nvSpPr>
      <xdr:spPr bwMode="auto">
        <a:xfrm>
          <a:off x="30480" y="914400"/>
          <a:ext cx="6141720" cy="2543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8.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전기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.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가스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.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수도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4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Electricity, Gas and Water-Supply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24</xdr:row>
      <xdr:rowOff>0</xdr:rowOff>
    </xdr:from>
    <xdr:to>
      <xdr:col>0</xdr:col>
      <xdr:colOff>509132</xdr:colOff>
      <xdr:row>24</xdr:row>
      <xdr:rowOff>0</xdr:rowOff>
    </xdr:to>
    <xdr:sp macro="" textlink="">
      <xdr:nvSpPr>
        <xdr:cNvPr id="19457" name="Text 3">
          <a:extLst>
            <a:ext uri="{FF2B5EF4-FFF2-40B4-BE49-F238E27FC236}">
              <a16:creationId xmlns:a16="http://schemas.microsoft.com/office/drawing/2014/main" id="{EE6620C0-0234-4D9C-831D-2723C612E2C7}"/>
            </a:ext>
          </a:extLst>
        </xdr:cNvPr>
        <xdr:cNvSpPr txBox="1">
          <a:spLocks noChangeArrowheads="1"/>
        </xdr:cNvSpPr>
      </xdr:nvSpPr>
      <xdr:spPr bwMode="auto">
        <a:xfrm>
          <a:off x="9525" y="7077075"/>
          <a:ext cx="4953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체"/>
              <a:ea typeface="돋움체"/>
            </a:rPr>
            <a:t>구  분</a:t>
          </a:r>
        </a:p>
      </xdr:txBody>
    </xdr:sp>
    <xdr:clientData/>
  </xdr:twoCellAnchor>
  <xdr:twoCellAnchor>
    <xdr:from>
      <xdr:col>1</xdr:col>
      <xdr:colOff>47625</xdr:colOff>
      <xdr:row>24</xdr:row>
      <xdr:rowOff>0</xdr:rowOff>
    </xdr:from>
    <xdr:to>
      <xdr:col>1</xdr:col>
      <xdr:colOff>619125</xdr:colOff>
      <xdr:row>24</xdr:row>
      <xdr:rowOff>0</xdr:rowOff>
    </xdr:to>
    <xdr:sp macro="" textlink="">
      <xdr:nvSpPr>
        <xdr:cNvPr id="19458" name="Text 4">
          <a:extLst>
            <a:ext uri="{FF2B5EF4-FFF2-40B4-BE49-F238E27FC236}">
              <a16:creationId xmlns:a16="http://schemas.microsoft.com/office/drawing/2014/main" id="{CA4F93A3-88B7-4117-9A3B-E71AEF82E059}"/>
            </a:ext>
          </a:extLst>
        </xdr:cNvPr>
        <xdr:cNvSpPr txBox="1">
          <a:spLocks noChangeArrowheads="1"/>
        </xdr:cNvSpPr>
      </xdr:nvSpPr>
      <xdr:spPr bwMode="auto">
        <a:xfrm>
          <a:off x="904875" y="7077075"/>
          <a:ext cx="5715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체"/>
              <a:ea typeface="돋움체"/>
            </a:rPr>
            <a:t>합  계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2" name="Text 12">
          <a:extLst>
            <a:ext uri="{FF2B5EF4-FFF2-40B4-BE49-F238E27FC236}">
              <a16:creationId xmlns:a16="http://schemas.microsoft.com/office/drawing/2014/main" id="{3823F076-B345-44A4-81B8-E911817B0559}"/>
            </a:ext>
          </a:extLst>
        </xdr:cNvPr>
        <xdr:cNvSpPr txBox="1">
          <a:spLocks noChangeArrowheads="1"/>
        </xdr:cNvSpPr>
      </xdr:nvSpPr>
      <xdr:spPr bwMode="auto">
        <a:xfrm>
          <a:off x="6410325" y="67056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체"/>
              <a:ea typeface="돋움체"/>
            </a:rPr>
            <a:t>기타</a:t>
          </a:r>
        </a:p>
      </xdr:txBody>
    </xdr:sp>
    <xdr:clientData/>
  </xdr:twoCellAnchor>
  <xdr:twoCellAnchor>
    <xdr:from>
      <xdr:col>8</xdr:col>
      <xdr:colOff>0</xdr:colOff>
      <xdr:row>14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3" name="Text 12">
          <a:extLst>
            <a:ext uri="{FF2B5EF4-FFF2-40B4-BE49-F238E27FC236}">
              <a16:creationId xmlns:a16="http://schemas.microsoft.com/office/drawing/2014/main" id="{24FA0174-474F-46B1-8A5C-2FF4AFD1589D}"/>
            </a:ext>
          </a:extLst>
        </xdr:cNvPr>
        <xdr:cNvSpPr>
          <a:spLocks noRot="1" noChangeArrowheads="1"/>
        </xdr:cNvSpPr>
      </xdr:nvSpPr>
      <xdr:spPr bwMode="auto">
        <a:xfrm>
          <a:off x="6191250" y="3867150"/>
          <a:ext cx="0" cy="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돋움체"/>
              <a:ea typeface="돋움체"/>
            </a:rPr>
            <a:t>기타</a:t>
          </a:r>
        </a:p>
      </xdr:txBody>
    </xdr:sp>
    <xdr:clientData/>
  </xdr:twoCellAnchor>
  <xdr:twoCellAnchor>
    <xdr:from>
      <xdr:col>8</xdr:col>
      <xdr:colOff>0</xdr:colOff>
      <xdr:row>14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4" name="Text 12">
          <a:extLst>
            <a:ext uri="{FF2B5EF4-FFF2-40B4-BE49-F238E27FC236}">
              <a16:creationId xmlns:a16="http://schemas.microsoft.com/office/drawing/2014/main" id="{A88E2EAC-81B4-4F6E-BE5E-08AD5625CE27}"/>
            </a:ext>
          </a:extLst>
        </xdr:cNvPr>
        <xdr:cNvSpPr>
          <a:spLocks noRot="1" noChangeArrowheads="1"/>
        </xdr:cNvSpPr>
      </xdr:nvSpPr>
      <xdr:spPr bwMode="auto">
        <a:xfrm>
          <a:off x="6191250" y="3867150"/>
          <a:ext cx="0" cy="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돋움체"/>
              <a:ea typeface="돋움체"/>
            </a:rPr>
            <a:t>기타</a:t>
          </a:r>
        </a:p>
      </xdr:txBody>
    </xdr:sp>
    <xdr:clientData/>
  </xdr:twoCellAnchor>
  <xdr:twoCellAnchor>
    <xdr:from>
      <xdr:col>8</xdr:col>
      <xdr:colOff>0</xdr:colOff>
      <xdr:row>14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5" name="Text 12">
          <a:extLst>
            <a:ext uri="{FF2B5EF4-FFF2-40B4-BE49-F238E27FC236}">
              <a16:creationId xmlns:a16="http://schemas.microsoft.com/office/drawing/2014/main" id="{7718FA22-D777-4662-99F8-DE5DA07D4D8E}"/>
            </a:ext>
          </a:extLst>
        </xdr:cNvPr>
        <xdr:cNvSpPr>
          <a:spLocks noRot="1" noChangeArrowheads="1"/>
        </xdr:cNvSpPr>
      </xdr:nvSpPr>
      <xdr:spPr bwMode="auto">
        <a:xfrm>
          <a:off x="6191250" y="3867150"/>
          <a:ext cx="0" cy="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돋움체"/>
              <a:ea typeface="돋움체"/>
            </a:rPr>
            <a:t>기타</a:t>
          </a:r>
        </a:p>
      </xdr:txBody>
    </xdr:sp>
    <xdr:clientData/>
  </xdr:twoCellAnchor>
  <xdr:twoCellAnchor>
    <xdr:from>
      <xdr:col>8</xdr:col>
      <xdr:colOff>0</xdr:colOff>
      <xdr:row>14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6" name="Text 12">
          <a:extLst>
            <a:ext uri="{FF2B5EF4-FFF2-40B4-BE49-F238E27FC236}">
              <a16:creationId xmlns:a16="http://schemas.microsoft.com/office/drawing/2014/main" id="{CF60A751-73C1-4CFA-B4E6-6C78B0FCB8D7}"/>
            </a:ext>
          </a:extLst>
        </xdr:cNvPr>
        <xdr:cNvSpPr>
          <a:spLocks noRot="1" noChangeArrowheads="1"/>
        </xdr:cNvSpPr>
      </xdr:nvSpPr>
      <xdr:spPr bwMode="auto">
        <a:xfrm>
          <a:off x="6191250" y="3867150"/>
          <a:ext cx="0" cy="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돋움체"/>
              <a:ea typeface="돋움체"/>
            </a:rPr>
            <a:t>기타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14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2" name="Text 12">
          <a:extLst>
            <a:ext uri="{FF2B5EF4-FFF2-40B4-BE49-F238E27FC236}">
              <a16:creationId xmlns:a16="http://schemas.microsoft.com/office/drawing/2014/main" id="{57D9866F-7D2B-4436-ABCE-3675C69807C0}"/>
            </a:ext>
          </a:extLst>
        </xdr:cNvPr>
        <xdr:cNvSpPr txBox="1">
          <a:spLocks noChangeArrowheads="1"/>
        </xdr:cNvSpPr>
      </xdr:nvSpPr>
      <xdr:spPr bwMode="auto">
        <a:xfrm>
          <a:off x="6562725" y="3810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체"/>
              <a:ea typeface="돋움체"/>
            </a:rPr>
            <a:t>기타</a:t>
          </a:r>
        </a:p>
      </xdr:txBody>
    </xdr:sp>
    <xdr:clientData/>
  </xdr:twoCellAnchor>
  <xdr:twoCellAnchor>
    <xdr:from>
      <xdr:col>8</xdr:col>
      <xdr:colOff>0</xdr:colOff>
      <xdr:row>14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3" name="Text 12">
          <a:extLst>
            <a:ext uri="{FF2B5EF4-FFF2-40B4-BE49-F238E27FC236}">
              <a16:creationId xmlns:a16="http://schemas.microsoft.com/office/drawing/2014/main" id="{1E8EDA7F-10C1-495B-8AFD-3DF9D4D6E3C0}"/>
            </a:ext>
          </a:extLst>
        </xdr:cNvPr>
        <xdr:cNvSpPr txBox="1">
          <a:spLocks noChangeArrowheads="1"/>
        </xdr:cNvSpPr>
      </xdr:nvSpPr>
      <xdr:spPr bwMode="auto">
        <a:xfrm>
          <a:off x="6191250" y="38671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체"/>
              <a:ea typeface="돋움체"/>
            </a:rPr>
            <a:t>기타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Local%20Settings/Temporary%20Internet%20Files/Content.IE5/R7LRJHKW/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BZDC3AC2/&#50896;&#44256;/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 refreshError="1"/>
      <sheetData sheetId="1" refreshError="1"/>
      <sheetData sheetId="2" refreshError="1"/>
      <sheetData sheetId="3" refreshError="1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  <sheetName val="43.자원봉사자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9"/>
  <sheetViews>
    <sheetView tabSelected="1" view="pageBreakPreview" zoomScaleNormal="100" workbookViewId="0">
      <pane ySplit="20" topLeftCell="A21" activePane="bottomLeft" state="frozen"/>
      <selection pane="bottomLeft" activeCell="C24" sqref="C24"/>
    </sheetView>
  </sheetViews>
  <sheetFormatPr defaultColWidth="8" defaultRowHeight="14.25"/>
  <cols>
    <col min="1" max="7" width="8" style="55" customWidth="1"/>
    <col min="8" max="9" width="8" style="51" customWidth="1"/>
    <col min="10" max="16" width="8" style="55" customWidth="1"/>
    <col min="17" max="16384" width="8" style="51"/>
  </cols>
  <sheetData>
    <row r="1" spans="1:16" s="53" customFormat="1" ht="30" customHeight="1">
      <c r="A1" s="52"/>
      <c r="B1" s="52"/>
      <c r="C1" s="52"/>
      <c r="D1" s="52"/>
      <c r="E1" s="52"/>
      <c r="F1" s="52"/>
      <c r="G1" s="52"/>
      <c r="I1" s="54"/>
      <c r="J1" s="52"/>
      <c r="K1" s="52"/>
      <c r="L1" s="52"/>
      <c r="M1" s="52"/>
      <c r="N1" s="52"/>
      <c r="O1" s="52"/>
      <c r="P1" s="52"/>
    </row>
    <row r="2" spans="1:16" s="53" customFormat="1" ht="30" customHeight="1">
      <c r="A2" s="52"/>
      <c r="B2" s="52"/>
      <c r="C2" s="52"/>
      <c r="D2" s="52"/>
      <c r="E2" s="52"/>
      <c r="F2" s="52"/>
      <c r="G2" s="52"/>
      <c r="J2" s="52"/>
      <c r="K2" s="52"/>
      <c r="L2" s="52"/>
      <c r="M2" s="52"/>
      <c r="N2" s="52"/>
      <c r="O2" s="52"/>
      <c r="P2" s="52"/>
    </row>
    <row r="3" spans="1:16" s="53" customFormat="1" ht="30" customHeight="1">
      <c r="A3" s="52"/>
      <c r="B3" s="52"/>
      <c r="C3" s="52"/>
      <c r="D3" s="52"/>
      <c r="E3" s="52"/>
      <c r="F3" s="52"/>
      <c r="G3" s="52"/>
      <c r="J3" s="52"/>
      <c r="K3" s="52"/>
      <c r="L3" s="52"/>
      <c r="M3" s="52"/>
      <c r="N3" s="52"/>
      <c r="O3" s="52"/>
      <c r="P3" s="52"/>
    </row>
    <row r="4" spans="1:16" s="53" customFormat="1" ht="30" customHeight="1">
      <c r="A4" s="52"/>
      <c r="B4" s="52"/>
      <c r="C4" s="52"/>
      <c r="D4" s="52"/>
      <c r="E4" s="52"/>
      <c r="F4" s="52"/>
      <c r="G4" s="52"/>
      <c r="J4" s="52"/>
      <c r="K4" s="52"/>
      <c r="L4" s="52"/>
      <c r="M4" s="52"/>
      <c r="N4" s="52"/>
      <c r="O4" s="52"/>
      <c r="P4" s="52"/>
    </row>
    <row r="5" spans="1:16" s="53" customFormat="1" ht="30" customHeight="1">
      <c r="A5" s="52"/>
      <c r="B5" s="52"/>
      <c r="C5" s="52"/>
      <c r="D5" s="52"/>
      <c r="E5" s="52"/>
      <c r="F5" s="52"/>
      <c r="G5" s="52"/>
      <c r="J5" s="52"/>
      <c r="K5" s="52"/>
      <c r="L5" s="52"/>
      <c r="M5" s="52"/>
      <c r="N5" s="52"/>
      <c r="O5" s="52"/>
      <c r="P5" s="52"/>
    </row>
    <row r="6" spans="1:16" s="53" customFormat="1" ht="30" customHeight="1">
      <c r="A6" s="52"/>
      <c r="B6" s="52"/>
      <c r="C6" s="52"/>
      <c r="D6" s="52"/>
      <c r="E6" s="52"/>
      <c r="F6" s="52"/>
      <c r="G6" s="52"/>
      <c r="J6" s="52"/>
      <c r="K6" s="52"/>
      <c r="L6" s="52"/>
      <c r="M6" s="52"/>
      <c r="N6" s="52"/>
      <c r="O6" s="52"/>
      <c r="P6" s="52"/>
    </row>
    <row r="7" spans="1:16" s="53" customFormat="1" ht="30" customHeight="1">
      <c r="A7" s="52"/>
      <c r="B7" s="52"/>
      <c r="C7" s="52"/>
      <c r="D7" s="52"/>
      <c r="E7" s="52"/>
      <c r="F7" s="52"/>
      <c r="G7" s="52"/>
      <c r="J7" s="52"/>
      <c r="K7" s="52"/>
      <c r="L7" s="52"/>
      <c r="M7" s="52"/>
      <c r="N7" s="52"/>
      <c r="O7" s="52"/>
      <c r="P7" s="52"/>
    </row>
    <row r="8" spans="1:16" s="53" customFormat="1" ht="30" customHeight="1">
      <c r="A8" s="52"/>
      <c r="B8" s="52"/>
      <c r="C8" s="52"/>
      <c r="D8" s="52"/>
      <c r="E8" s="52"/>
      <c r="F8" s="52"/>
      <c r="G8" s="52"/>
      <c r="J8" s="52"/>
      <c r="K8" s="52"/>
      <c r="L8" s="52"/>
      <c r="M8" s="52"/>
      <c r="N8" s="52"/>
      <c r="O8" s="52"/>
      <c r="P8" s="52"/>
    </row>
    <row r="9" spans="1:16" s="53" customFormat="1" ht="30" customHeight="1">
      <c r="A9" s="52"/>
      <c r="B9" s="52"/>
      <c r="C9" s="52"/>
      <c r="D9" s="52"/>
      <c r="E9" s="52"/>
      <c r="F9" s="52"/>
      <c r="G9" s="52"/>
      <c r="J9" s="52"/>
      <c r="K9" s="52"/>
      <c r="L9" s="52"/>
      <c r="M9" s="52"/>
      <c r="N9" s="52"/>
      <c r="O9" s="52"/>
      <c r="P9" s="52"/>
    </row>
    <row r="10" spans="1:16" s="53" customFormat="1" ht="23.25" customHeight="1">
      <c r="A10" s="52"/>
      <c r="B10" s="52"/>
      <c r="C10" s="52"/>
      <c r="D10" s="52"/>
      <c r="E10" s="52"/>
      <c r="F10" s="52"/>
      <c r="G10" s="52"/>
      <c r="J10" s="52"/>
      <c r="K10" s="52"/>
      <c r="L10" s="52"/>
      <c r="M10" s="52"/>
      <c r="N10" s="52"/>
      <c r="O10" s="52"/>
      <c r="P10" s="52"/>
    </row>
    <row r="11" spans="1:16" s="53" customFormat="1" ht="23.25" customHeight="1">
      <c r="A11" s="52"/>
      <c r="B11" s="52"/>
      <c r="C11" s="52"/>
      <c r="D11" s="52"/>
      <c r="E11" s="52"/>
      <c r="F11" s="52"/>
      <c r="G11" s="52"/>
      <c r="J11" s="52"/>
      <c r="K11" s="52"/>
      <c r="L11" s="52"/>
      <c r="M11" s="52"/>
      <c r="N11" s="52"/>
      <c r="O11" s="52"/>
      <c r="P11" s="52"/>
    </row>
    <row r="12" spans="1:16" s="53" customFormat="1" ht="23.25" customHeight="1">
      <c r="A12" s="52"/>
      <c r="B12" s="52"/>
      <c r="C12" s="52"/>
      <c r="D12" s="52"/>
      <c r="E12" s="52"/>
      <c r="F12" s="52"/>
      <c r="G12" s="52"/>
      <c r="J12" s="52"/>
      <c r="K12" s="52"/>
      <c r="L12" s="52"/>
      <c r="M12" s="52"/>
      <c r="N12" s="52"/>
      <c r="O12" s="52"/>
      <c r="P12" s="52"/>
    </row>
    <row r="13" spans="1:16" s="53" customFormat="1" ht="23.25" customHeight="1">
      <c r="A13" s="52"/>
      <c r="B13" s="52"/>
      <c r="C13" s="52"/>
      <c r="D13" s="52"/>
      <c r="E13" s="52"/>
      <c r="F13" s="52"/>
      <c r="G13" s="52"/>
      <c r="J13" s="52"/>
      <c r="K13" s="52"/>
      <c r="L13" s="52"/>
      <c r="M13" s="52"/>
      <c r="N13" s="52"/>
      <c r="O13" s="52"/>
      <c r="P13" s="52"/>
    </row>
    <row r="14" spans="1:16" s="53" customFormat="1" ht="23.25" customHeight="1">
      <c r="A14" s="52"/>
      <c r="B14" s="52"/>
      <c r="C14" s="52"/>
      <c r="D14" s="52"/>
      <c r="E14" s="52"/>
      <c r="F14" s="52"/>
      <c r="G14" s="52"/>
      <c r="J14" s="52"/>
      <c r="K14" s="52"/>
      <c r="L14" s="52"/>
      <c r="M14" s="52"/>
      <c r="N14" s="52"/>
      <c r="O14" s="52"/>
      <c r="P14" s="52"/>
    </row>
    <row r="15" spans="1:16" s="53" customFormat="1" ht="23.25" customHeight="1">
      <c r="A15" s="52"/>
      <c r="B15" s="52"/>
      <c r="C15" s="52"/>
      <c r="D15" s="52"/>
      <c r="E15" s="52"/>
      <c r="F15" s="52"/>
      <c r="G15" s="52"/>
      <c r="J15" s="52"/>
      <c r="K15" s="52"/>
      <c r="L15" s="52"/>
      <c r="M15" s="52"/>
      <c r="N15" s="52"/>
      <c r="O15" s="52"/>
      <c r="P15" s="52"/>
    </row>
    <row r="16" spans="1:16" s="53" customFormat="1" ht="23.25" customHeight="1">
      <c r="A16" s="52"/>
      <c r="B16" s="52"/>
      <c r="C16" s="52"/>
      <c r="D16" s="52"/>
      <c r="E16" s="52"/>
      <c r="F16" s="52"/>
      <c r="G16" s="52"/>
      <c r="J16" s="52"/>
      <c r="K16" s="52"/>
      <c r="L16" s="52"/>
      <c r="M16" s="52"/>
      <c r="N16" s="52"/>
      <c r="O16" s="52"/>
      <c r="P16" s="52"/>
    </row>
    <row r="17" spans="1:16" s="53" customFormat="1" ht="23.25" customHeight="1">
      <c r="A17" s="52"/>
      <c r="B17" s="52"/>
      <c r="C17" s="52"/>
      <c r="D17" s="52"/>
      <c r="E17" s="52"/>
      <c r="F17" s="52"/>
      <c r="G17" s="52"/>
      <c r="J17" s="52"/>
      <c r="K17" s="52"/>
      <c r="L17" s="52"/>
      <c r="M17" s="52"/>
      <c r="N17" s="52"/>
      <c r="O17" s="52"/>
      <c r="P17" s="52"/>
    </row>
    <row r="18" spans="1:16" s="53" customFormat="1" ht="23.25" customHeight="1">
      <c r="A18" s="52"/>
      <c r="B18" s="52"/>
      <c r="C18" s="52"/>
      <c r="D18" s="52"/>
      <c r="E18" s="52"/>
      <c r="F18" s="52"/>
      <c r="G18" s="52"/>
      <c r="J18" s="52"/>
      <c r="K18" s="52"/>
      <c r="L18" s="52"/>
      <c r="M18" s="52"/>
      <c r="N18" s="52"/>
      <c r="O18" s="52"/>
      <c r="P18" s="52"/>
    </row>
    <row r="19" spans="1:16" s="53" customFormat="1" ht="23.25" customHeight="1">
      <c r="A19" s="52"/>
      <c r="B19" s="52"/>
      <c r="C19" s="52"/>
      <c r="D19" s="52"/>
      <c r="E19" s="52"/>
      <c r="F19" s="52"/>
      <c r="G19" s="52"/>
      <c r="J19" s="52"/>
      <c r="K19" s="52"/>
      <c r="L19" s="52"/>
      <c r="M19" s="52"/>
      <c r="N19" s="52"/>
      <c r="O19" s="52"/>
      <c r="P19" s="52"/>
    </row>
    <row r="20" spans="1:16" s="53" customFormat="1" ht="23.25" customHeight="1">
      <c r="A20" s="52"/>
      <c r="B20" s="52"/>
      <c r="C20" s="52"/>
      <c r="D20" s="52"/>
      <c r="E20" s="52"/>
      <c r="F20" s="52"/>
      <c r="G20" s="52"/>
      <c r="J20" s="52"/>
      <c r="K20" s="52"/>
      <c r="L20" s="52"/>
      <c r="M20" s="52"/>
      <c r="N20" s="52"/>
      <c r="O20" s="52"/>
      <c r="P20" s="52"/>
    </row>
    <row r="21" spans="1:16" s="53" customFormat="1" ht="12">
      <c r="A21" s="52"/>
      <c r="B21" s="52"/>
      <c r="C21" s="52"/>
      <c r="D21" s="52"/>
      <c r="E21" s="52"/>
      <c r="F21" s="52"/>
      <c r="G21" s="52"/>
      <c r="J21" s="52"/>
      <c r="K21" s="52"/>
      <c r="L21" s="52"/>
      <c r="M21" s="52"/>
      <c r="N21" s="52"/>
      <c r="O21" s="52"/>
      <c r="P21" s="52"/>
    </row>
    <row r="22" spans="1:16" s="53" customFormat="1" ht="12">
      <c r="A22" s="52"/>
      <c r="B22" s="52"/>
      <c r="C22" s="52"/>
      <c r="D22" s="52"/>
      <c r="E22" s="52"/>
      <c r="F22" s="52"/>
      <c r="G22" s="52"/>
      <c r="J22" s="52"/>
      <c r="K22" s="52"/>
      <c r="L22" s="52"/>
      <c r="M22" s="52"/>
      <c r="N22" s="52"/>
      <c r="O22" s="52"/>
      <c r="P22" s="52"/>
    </row>
    <row r="23" spans="1:16" s="53" customFormat="1" ht="12">
      <c r="A23" s="52"/>
      <c r="B23" s="52"/>
      <c r="C23" s="52"/>
      <c r="D23" s="52"/>
      <c r="E23" s="52"/>
      <c r="F23" s="52"/>
      <c r="G23" s="52"/>
      <c r="J23" s="52"/>
      <c r="K23" s="52"/>
      <c r="L23" s="52"/>
      <c r="M23" s="52"/>
      <c r="N23" s="52"/>
      <c r="O23" s="52"/>
      <c r="P23" s="52"/>
    </row>
    <row r="24" spans="1:16" s="53" customFormat="1" ht="12">
      <c r="A24" s="52"/>
      <c r="B24" s="52"/>
      <c r="C24" s="52"/>
      <c r="D24" s="52"/>
      <c r="E24" s="52"/>
      <c r="F24" s="52"/>
      <c r="G24" s="52"/>
      <c r="J24" s="52"/>
      <c r="K24" s="52"/>
      <c r="L24" s="52"/>
      <c r="M24" s="52"/>
      <c r="N24" s="52"/>
      <c r="O24" s="52"/>
      <c r="P24" s="52"/>
    </row>
    <row r="25" spans="1:16" s="53" customFormat="1" ht="12">
      <c r="A25" s="52"/>
      <c r="B25" s="52"/>
      <c r="C25" s="52"/>
      <c r="D25" s="52"/>
      <c r="E25" s="52"/>
      <c r="F25" s="52"/>
      <c r="G25" s="52"/>
      <c r="J25" s="52"/>
      <c r="K25" s="52"/>
      <c r="L25" s="52"/>
      <c r="M25" s="52"/>
      <c r="N25" s="52"/>
      <c r="O25" s="52"/>
      <c r="P25" s="52"/>
    </row>
    <row r="26" spans="1:16" s="53" customFormat="1" ht="12">
      <c r="A26" s="52"/>
      <c r="B26" s="52"/>
      <c r="C26" s="52"/>
      <c r="D26" s="52"/>
      <c r="E26" s="52"/>
      <c r="F26" s="52"/>
      <c r="G26" s="52"/>
      <c r="J26" s="52"/>
      <c r="K26" s="52"/>
      <c r="L26" s="52"/>
      <c r="M26" s="52"/>
      <c r="N26" s="52"/>
      <c r="O26" s="52"/>
      <c r="P26" s="52"/>
    </row>
    <row r="27" spans="1:16" s="53" customFormat="1" ht="12">
      <c r="A27" s="52"/>
      <c r="B27" s="52"/>
      <c r="C27" s="52"/>
      <c r="D27" s="52"/>
      <c r="E27" s="52"/>
      <c r="F27" s="52"/>
      <c r="G27" s="52"/>
      <c r="J27" s="52"/>
      <c r="K27" s="52"/>
      <c r="L27" s="52"/>
      <c r="M27" s="52"/>
      <c r="N27" s="52"/>
      <c r="O27" s="52"/>
      <c r="P27" s="52"/>
    </row>
    <row r="28" spans="1:16" s="53" customFormat="1" ht="12">
      <c r="A28" s="52"/>
      <c r="B28" s="52"/>
      <c r="C28" s="52"/>
      <c r="D28" s="52"/>
      <c r="E28" s="52"/>
      <c r="F28" s="52"/>
      <c r="G28" s="52"/>
      <c r="J28" s="52"/>
      <c r="K28" s="52"/>
      <c r="L28" s="52"/>
      <c r="M28" s="52"/>
      <c r="N28" s="52"/>
      <c r="O28" s="52"/>
      <c r="P28" s="52"/>
    </row>
    <row r="29" spans="1:16" s="53" customFormat="1" ht="12">
      <c r="A29" s="52"/>
      <c r="B29" s="52"/>
      <c r="C29" s="52"/>
      <c r="D29" s="52"/>
      <c r="E29" s="52"/>
      <c r="F29" s="52"/>
      <c r="G29" s="52"/>
      <c r="J29" s="52"/>
      <c r="K29" s="52"/>
      <c r="L29" s="52"/>
      <c r="M29" s="52"/>
      <c r="N29" s="52"/>
      <c r="O29" s="52"/>
      <c r="P29" s="52"/>
    </row>
    <row r="30" spans="1:16" s="53" customFormat="1" ht="12">
      <c r="A30" s="52"/>
      <c r="B30" s="52"/>
      <c r="C30" s="52"/>
      <c r="D30" s="52"/>
      <c r="E30" s="52"/>
      <c r="F30" s="52"/>
      <c r="G30" s="52"/>
      <c r="J30" s="52"/>
      <c r="K30" s="52"/>
      <c r="L30" s="52"/>
      <c r="M30" s="52"/>
      <c r="N30" s="52"/>
      <c r="O30" s="52"/>
      <c r="P30" s="52"/>
    </row>
    <row r="31" spans="1:16" s="53" customFormat="1" ht="12">
      <c r="A31" s="52"/>
      <c r="B31" s="52"/>
      <c r="C31" s="52"/>
      <c r="D31" s="52"/>
      <c r="E31" s="52"/>
      <c r="F31" s="52"/>
      <c r="G31" s="52"/>
      <c r="J31" s="52"/>
      <c r="K31" s="52"/>
      <c r="L31" s="52"/>
      <c r="M31" s="52"/>
      <c r="N31" s="52"/>
      <c r="O31" s="52"/>
      <c r="P31" s="52"/>
    </row>
    <row r="32" spans="1:16" s="53" customFormat="1" ht="12">
      <c r="A32" s="52"/>
      <c r="B32" s="52"/>
      <c r="C32" s="52"/>
      <c r="D32" s="52"/>
      <c r="E32" s="52"/>
      <c r="F32" s="52"/>
      <c r="G32" s="52"/>
      <c r="J32" s="52"/>
      <c r="K32" s="52"/>
      <c r="L32" s="52"/>
      <c r="M32" s="52"/>
      <c r="N32" s="52"/>
      <c r="O32" s="52"/>
      <c r="P32" s="52"/>
    </row>
    <row r="33" spans="1:16" s="53" customFormat="1" ht="12">
      <c r="A33" s="52"/>
      <c r="B33" s="52"/>
      <c r="C33" s="52"/>
      <c r="D33" s="52"/>
      <c r="E33" s="52"/>
      <c r="F33" s="52"/>
      <c r="G33" s="52"/>
      <c r="J33" s="52"/>
      <c r="K33" s="52"/>
      <c r="L33" s="52"/>
      <c r="M33" s="52"/>
      <c r="N33" s="52"/>
      <c r="O33" s="52"/>
      <c r="P33" s="52"/>
    </row>
    <row r="34" spans="1:16" s="53" customFormat="1" ht="12">
      <c r="A34" s="52"/>
      <c r="B34" s="52"/>
      <c r="C34" s="52"/>
      <c r="D34" s="52"/>
      <c r="E34" s="52"/>
      <c r="F34" s="52"/>
      <c r="G34" s="52"/>
      <c r="J34" s="52"/>
      <c r="K34" s="52"/>
      <c r="L34" s="52"/>
      <c r="M34" s="52"/>
      <c r="N34" s="52"/>
      <c r="O34" s="52"/>
      <c r="P34" s="52"/>
    </row>
    <row r="35" spans="1:16">
      <c r="J35" s="52"/>
    </row>
    <row r="36" spans="1:16">
      <c r="J36" s="52"/>
    </row>
    <row r="38" spans="1:16">
      <c r="J38" s="51"/>
    </row>
    <row r="39" spans="1:16">
      <c r="J39" s="51"/>
    </row>
  </sheetData>
  <phoneticPr fontId="7" type="noConversion"/>
  <printOptions gridLinesSet="0"/>
  <pageMargins left="0.70866141732283472" right="0.70866141732283472" top="1.9685039370078741" bottom="0.78740157480314965" header="0" footer="0.39370078740157483"/>
  <pageSetup paperSize="9" pageOrder="overThenDown" orientation="portrait" verticalDpi="300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31"/>
  <sheetViews>
    <sheetView showGridLines="0" view="pageBreakPreview" zoomScaleNormal="100" zoomScaleSheetLayoutView="100" workbookViewId="0">
      <selection activeCell="K24" sqref="K24"/>
    </sheetView>
  </sheetViews>
  <sheetFormatPr defaultRowHeight="13.5"/>
  <cols>
    <col min="1" max="1" width="7.5546875" style="168" customWidth="1"/>
    <col min="2" max="2" width="9.77734375" style="168" customWidth="1"/>
    <col min="3" max="3" width="7.77734375" style="168" customWidth="1"/>
    <col min="4" max="4" width="9.77734375" style="168" customWidth="1"/>
    <col min="5" max="5" width="7.77734375" style="168" customWidth="1"/>
    <col min="6" max="6" width="9.77734375" style="168" customWidth="1"/>
    <col min="7" max="7" width="7.77734375" style="168" customWidth="1"/>
    <col min="8" max="8" width="9.77734375" style="168" customWidth="1"/>
    <col min="9" max="9" width="7.77734375" style="168" customWidth="1"/>
    <col min="10" max="10" width="9.77734375" style="168" customWidth="1"/>
    <col min="11" max="11" width="7.77734375" style="168" customWidth="1"/>
    <col min="12" max="12" width="9.77734375" style="168" customWidth="1"/>
    <col min="13" max="13" width="7.77734375" style="168" customWidth="1"/>
    <col min="14" max="14" width="9.77734375" style="168" customWidth="1"/>
    <col min="15" max="15" width="7.77734375" style="168" customWidth="1"/>
    <col min="16" max="16" width="9.77734375" style="168" customWidth="1"/>
    <col min="17" max="17" width="7.77734375" style="168" customWidth="1"/>
    <col min="18" max="16384" width="8.88671875" style="168"/>
  </cols>
  <sheetData>
    <row r="1" spans="1:18" s="19" customFormat="1" ht="15" customHeight="1">
      <c r="A1" s="19" t="s">
        <v>54</v>
      </c>
      <c r="R1" s="166" t="s">
        <v>55</v>
      </c>
    </row>
    <row r="2" spans="1:18" s="19" customFormat="1" ht="15" customHeight="1">
      <c r="R2" s="166"/>
    </row>
    <row r="3" spans="1:18" s="170" customFormat="1" ht="24.95" customHeight="1">
      <c r="A3" s="359" t="s">
        <v>56</v>
      </c>
      <c r="B3" s="359"/>
      <c r="C3" s="359"/>
      <c r="D3" s="359"/>
      <c r="E3" s="359"/>
      <c r="F3" s="359"/>
      <c r="G3" s="359"/>
      <c r="H3" s="359"/>
      <c r="I3" s="359"/>
      <c r="J3" s="359"/>
      <c r="K3" s="359"/>
      <c r="L3" s="359"/>
      <c r="M3" s="359"/>
      <c r="N3" s="359"/>
      <c r="O3" s="359"/>
      <c r="P3" s="359"/>
      <c r="Q3" s="359"/>
      <c r="R3" s="359"/>
    </row>
    <row r="4" spans="1:18" s="170" customFormat="1" ht="24.95" customHeight="1">
      <c r="A4" s="359" t="s">
        <v>39</v>
      </c>
      <c r="B4" s="359"/>
      <c r="C4" s="359"/>
      <c r="D4" s="359"/>
      <c r="E4" s="359"/>
      <c r="F4" s="359"/>
      <c r="G4" s="359"/>
      <c r="H4" s="359"/>
      <c r="I4" s="359"/>
      <c r="J4" s="359"/>
      <c r="K4" s="359"/>
      <c r="L4" s="359"/>
      <c r="M4" s="359"/>
      <c r="N4" s="359"/>
      <c r="O4" s="359"/>
      <c r="P4" s="359"/>
      <c r="Q4" s="359"/>
      <c r="R4" s="359"/>
    </row>
    <row r="5" spans="1:18" s="169" customFormat="1" ht="15" customHeight="1" thickBot="1">
      <c r="A5" s="104" t="s">
        <v>18</v>
      </c>
      <c r="B5" s="20"/>
      <c r="C5" s="21"/>
      <c r="D5" s="20"/>
      <c r="E5" s="21"/>
      <c r="F5" s="20"/>
      <c r="G5" s="21"/>
      <c r="H5" s="20"/>
      <c r="I5" s="21"/>
      <c r="J5" s="40"/>
      <c r="K5" s="22"/>
      <c r="L5" s="22"/>
      <c r="M5" s="22"/>
      <c r="N5" s="22"/>
      <c r="O5" s="22"/>
      <c r="P5" s="22"/>
      <c r="Q5" s="22"/>
      <c r="R5" s="167" t="s">
        <v>37</v>
      </c>
    </row>
    <row r="6" spans="1:18" s="169" customFormat="1">
      <c r="A6" s="360" t="s">
        <v>36</v>
      </c>
      <c r="B6" s="363" t="s">
        <v>111</v>
      </c>
      <c r="C6" s="23"/>
      <c r="D6" s="366" t="s">
        <v>157</v>
      </c>
      <c r="E6" s="23"/>
      <c r="F6" s="366" t="s">
        <v>96</v>
      </c>
      <c r="G6" s="23"/>
      <c r="H6" s="367" t="s">
        <v>158</v>
      </c>
      <c r="I6" s="23"/>
      <c r="J6" s="368" t="s">
        <v>159</v>
      </c>
      <c r="K6" s="59"/>
      <c r="L6" s="59"/>
      <c r="M6" s="59"/>
      <c r="N6" s="59"/>
      <c r="O6" s="59"/>
      <c r="P6" s="59"/>
      <c r="Q6" s="60"/>
      <c r="R6" s="374" t="s">
        <v>40</v>
      </c>
    </row>
    <row r="7" spans="1:18" s="169" customFormat="1">
      <c r="A7" s="361"/>
      <c r="B7" s="364"/>
      <c r="C7" s="346" t="s">
        <v>161</v>
      </c>
      <c r="D7" s="355"/>
      <c r="E7" s="346" t="s">
        <v>41</v>
      </c>
      <c r="F7" s="355"/>
      <c r="G7" s="346" t="s">
        <v>41</v>
      </c>
      <c r="H7" s="352"/>
      <c r="I7" s="348" t="s">
        <v>41</v>
      </c>
      <c r="J7" s="369"/>
      <c r="K7" s="58"/>
      <c r="L7" s="351" t="s">
        <v>42</v>
      </c>
      <c r="M7" s="57"/>
      <c r="N7" s="354" t="s">
        <v>19</v>
      </c>
      <c r="O7" s="61"/>
      <c r="P7" s="354" t="s">
        <v>160</v>
      </c>
      <c r="Q7" s="62"/>
      <c r="R7" s="375"/>
    </row>
    <row r="8" spans="1:18" s="169" customFormat="1">
      <c r="A8" s="361"/>
      <c r="B8" s="364"/>
      <c r="C8" s="346"/>
      <c r="D8" s="355"/>
      <c r="E8" s="346"/>
      <c r="F8" s="355"/>
      <c r="G8" s="346"/>
      <c r="H8" s="352"/>
      <c r="I8" s="349"/>
      <c r="J8" s="369"/>
      <c r="K8" s="346" t="s">
        <v>17</v>
      </c>
      <c r="L8" s="352"/>
      <c r="M8" s="346" t="s">
        <v>17</v>
      </c>
      <c r="N8" s="355"/>
      <c r="O8" s="346" t="s">
        <v>17</v>
      </c>
      <c r="P8" s="355"/>
      <c r="Q8" s="371" t="s">
        <v>17</v>
      </c>
      <c r="R8" s="376"/>
    </row>
    <row r="9" spans="1:18" s="169" customFormat="1">
      <c r="A9" s="361"/>
      <c r="B9" s="364"/>
      <c r="C9" s="346"/>
      <c r="D9" s="355"/>
      <c r="E9" s="346"/>
      <c r="F9" s="355"/>
      <c r="G9" s="346"/>
      <c r="H9" s="352"/>
      <c r="I9" s="349"/>
      <c r="J9" s="369"/>
      <c r="K9" s="357"/>
      <c r="L9" s="352"/>
      <c r="M9" s="357"/>
      <c r="N9" s="355"/>
      <c r="O9" s="357"/>
      <c r="P9" s="355"/>
      <c r="Q9" s="372"/>
      <c r="R9" s="376"/>
    </row>
    <row r="10" spans="1:18" s="169" customFormat="1">
      <c r="A10" s="362"/>
      <c r="B10" s="365"/>
      <c r="C10" s="347"/>
      <c r="D10" s="356"/>
      <c r="E10" s="347"/>
      <c r="F10" s="356"/>
      <c r="G10" s="347"/>
      <c r="H10" s="353"/>
      <c r="I10" s="350"/>
      <c r="J10" s="370"/>
      <c r="K10" s="358"/>
      <c r="L10" s="353"/>
      <c r="M10" s="358"/>
      <c r="N10" s="356"/>
      <c r="O10" s="358"/>
      <c r="P10" s="356"/>
      <c r="Q10" s="373"/>
      <c r="R10" s="377"/>
    </row>
    <row r="11" spans="1:18" s="32" customFormat="1" ht="25.5" customHeight="1">
      <c r="A11" s="232">
        <v>2020</v>
      </c>
      <c r="B11" s="24">
        <v>1193822</v>
      </c>
      <c r="C11" s="73">
        <v>100</v>
      </c>
      <c r="D11" s="7">
        <v>37484</v>
      </c>
      <c r="E11" s="25">
        <v>3.1398315661798826</v>
      </c>
      <c r="F11" s="7">
        <v>27113</v>
      </c>
      <c r="G11" s="25">
        <v>2.271109093315419</v>
      </c>
      <c r="H11" s="7">
        <v>109676</v>
      </c>
      <c r="I11" s="25">
        <v>9.1869642207967352</v>
      </c>
      <c r="J11" s="7">
        <v>1019549</v>
      </c>
      <c r="K11" s="25">
        <v>85.402095119707965</v>
      </c>
      <c r="L11" s="7">
        <v>71042</v>
      </c>
      <c r="M11" s="74">
        <v>5.9508033860994356</v>
      </c>
      <c r="N11" s="7">
        <v>8191</v>
      </c>
      <c r="O11" s="74">
        <v>0.68611568558796876</v>
      </c>
      <c r="P11" s="7">
        <v>940316</v>
      </c>
      <c r="Q11" s="75">
        <v>78.765176048020564</v>
      </c>
      <c r="R11" s="320">
        <v>2020</v>
      </c>
    </row>
    <row r="12" spans="1:18" s="231" customFormat="1" ht="25.5" customHeight="1">
      <c r="A12" s="232">
        <v>2021</v>
      </c>
      <c r="B12" s="24">
        <v>1326092</v>
      </c>
      <c r="C12" s="73">
        <v>100</v>
      </c>
      <c r="D12" s="33">
        <v>36978</v>
      </c>
      <c r="E12" s="39">
        <f>SUM(D12/B12)*100</f>
        <v>2.7884943126117947</v>
      </c>
      <c r="F12" s="33">
        <v>18012</v>
      </c>
      <c r="G12" s="39">
        <f>SUM(F12/B12)*100</f>
        <v>1.3582768013079032</v>
      </c>
      <c r="H12" s="33">
        <v>124361</v>
      </c>
      <c r="I12" s="39">
        <f>SUM(H12/B12)*100</f>
        <v>9.378006955776824</v>
      </c>
      <c r="J12" s="33">
        <v>1146741</v>
      </c>
      <c r="K12" s="39">
        <f>SUM(J12/B12)*100</f>
        <v>86.475221930303476</v>
      </c>
      <c r="L12" s="33">
        <v>76555</v>
      </c>
      <c r="M12" s="198">
        <f>SUM(L12/B12)*100</f>
        <v>5.7729780437556366</v>
      </c>
      <c r="N12" s="33">
        <v>8932</v>
      </c>
      <c r="O12" s="198">
        <f>SUM(N12/B12)*100</f>
        <v>0.67355809400856048</v>
      </c>
      <c r="P12" s="33">
        <v>1061254</v>
      </c>
      <c r="Q12" s="199">
        <f>SUM(P12/B12)*100</f>
        <v>80.028685792539278</v>
      </c>
      <c r="R12" s="320">
        <v>2021</v>
      </c>
    </row>
    <row r="13" spans="1:18" s="231" customFormat="1" ht="25.5" customHeight="1">
      <c r="A13" s="232">
        <v>2022</v>
      </c>
      <c r="B13" s="24">
        <v>1337543</v>
      </c>
      <c r="C13" s="73">
        <v>100</v>
      </c>
      <c r="D13" s="33">
        <v>36714</v>
      </c>
      <c r="E13" s="39">
        <f>SUM(D13/B13)*100</f>
        <v>2.7448837158880126</v>
      </c>
      <c r="F13" s="33">
        <v>18556</v>
      </c>
      <c r="G13" s="39">
        <f>SUM(F13/B13)*100</f>
        <v>1.3873198842953085</v>
      </c>
      <c r="H13" s="33">
        <v>128345</v>
      </c>
      <c r="I13" s="39">
        <f>SUM(H13/B13)*100</f>
        <v>9.5955793570748753</v>
      </c>
      <c r="J13" s="33">
        <v>1153928</v>
      </c>
      <c r="K13" s="39">
        <f>SUM(J13/B13)*100</f>
        <v>86.272217042741801</v>
      </c>
      <c r="L13" s="33">
        <v>81858</v>
      </c>
      <c r="M13" s="198">
        <f>SUM(L13/B13)*100</f>
        <v>6.1200275430397379</v>
      </c>
      <c r="N13" s="33">
        <v>8104</v>
      </c>
      <c r="O13" s="198">
        <f>SUM(N13/B13)*100</f>
        <v>0.60588706307012186</v>
      </c>
      <c r="P13" s="33">
        <v>1063966</v>
      </c>
      <c r="Q13" s="199">
        <f>SUM(P13/B13)*100</f>
        <v>79.546302436631947</v>
      </c>
      <c r="R13" s="320">
        <v>2022</v>
      </c>
    </row>
    <row r="14" spans="1:18" s="231" customFormat="1" ht="25.5" customHeight="1">
      <c r="A14" s="232">
        <v>2023</v>
      </c>
      <c r="B14" s="24">
        <v>1250184</v>
      </c>
      <c r="C14" s="73">
        <v>100</v>
      </c>
      <c r="D14" s="33">
        <v>36959</v>
      </c>
      <c r="E14" s="39">
        <f>SUM(D14/B14)*100</f>
        <v>2.9562848348723065</v>
      </c>
      <c r="F14" s="33">
        <v>18608</v>
      </c>
      <c r="G14" s="39">
        <f>SUM(F14/B14)*100</f>
        <v>1.488420904442866</v>
      </c>
      <c r="H14" s="33">
        <v>124775</v>
      </c>
      <c r="I14" s="39">
        <f>SUM(H14/B14)*100</f>
        <v>9.9805308658565455</v>
      </c>
      <c r="J14" s="33">
        <v>1069842</v>
      </c>
      <c r="K14" s="39">
        <f>SUM(J14/B14)*100</f>
        <v>85.574763394828281</v>
      </c>
      <c r="L14" s="33">
        <v>78758</v>
      </c>
      <c r="M14" s="198">
        <f>SUM(L14/B14)*100</f>
        <v>6.2997126822931664</v>
      </c>
      <c r="N14" s="33">
        <v>5984</v>
      </c>
      <c r="O14" s="198">
        <f>SUM(N14/B14)*100</f>
        <v>0.47864954278730176</v>
      </c>
      <c r="P14" s="33">
        <v>985100</v>
      </c>
      <c r="Q14" s="199">
        <f>SUM(P14/B14)*100</f>
        <v>78.79640116974781</v>
      </c>
      <c r="R14" s="320">
        <v>2023</v>
      </c>
    </row>
    <row r="15" spans="1:18" s="32" customFormat="1" ht="25.5" customHeight="1">
      <c r="A15" s="319">
        <v>2024</v>
      </c>
      <c r="B15" s="26">
        <f>SUM(B17:B28)</f>
        <v>1187571</v>
      </c>
      <c r="C15" s="64">
        <v>100</v>
      </c>
      <c r="D15" s="81">
        <f>SUM(D17:D28)</f>
        <v>39557</v>
      </c>
      <c r="E15" s="82">
        <f>SUM(D15/B15)*100</f>
        <v>3.3309166357211484</v>
      </c>
      <c r="F15" s="81">
        <f>SUM(F17:F28)</f>
        <v>19833</v>
      </c>
      <c r="G15" s="82">
        <f>SUM(F15/B15)*100</f>
        <v>1.6700475171589741</v>
      </c>
      <c r="H15" s="81">
        <f>SUM(H17:H28)</f>
        <v>113582</v>
      </c>
      <c r="I15" s="82">
        <f>SUM(H15/B15)*100</f>
        <v>9.5642281598321279</v>
      </c>
      <c r="J15" s="81">
        <f>SUM(J17:J28)</f>
        <v>1014599</v>
      </c>
      <c r="K15" s="82">
        <f>SUM(J15/B15)*100</f>
        <v>85.434807687287744</v>
      </c>
      <c r="L15" s="81">
        <f>SUM(L17:L28)</f>
        <v>82363</v>
      </c>
      <c r="M15" s="83">
        <f>SUM(L15/B15)*100</f>
        <v>6.9354169140202977</v>
      </c>
      <c r="N15" s="81">
        <f>SUM(N17:N28)</f>
        <v>6262</v>
      </c>
      <c r="O15" s="83">
        <f>SUM(N15/B15)*100</f>
        <v>0.52729478911155625</v>
      </c>
      <c r="P15" s="81">
        <f>SUM(P17:P28)</f>
        <v>925974</v>
      </c>
      <c r="Q15" s="84">
        <f>SUM(P15/B15)*100</f>
        <v>77.972095984155899</v>
      </c>
      <c r="R15" s="321">
        <v>2024</v>
      </c>
    </row>
    <row r="16" spans="1:18" s="231" customFormat="1" ht="25.5" customHeight="1">
      <c r="A16" s="232"/>
      <c r="B16" s="26"/>
      <c r="C16" s="322"/>
      <c r="D16" s="33"/>
      <c r="E16" s="39"/>
      <c r="F16" s="33"/>
      <c r="G16" s="39"/>
      <c r="H16" s="33"/>
      <c r="I16" s="39"/>
      <c r="J16" s="323"/>
      <c r="K16" s="39"/>
      <c r="L16" s="323"/>
      <c r="M16" s="323"/>
      <c r="N16" s="323"/>
      <c r="O16" s="39"/>
      <c r="P16" s="323"/>
      <c r="Q16" s="85"/>
    </row>
    <row r="17" spans="1:18" s="3" customFormat="1" ht="25.5" customHeight="1">
      <c r="A17" s="232" t="s">
        <v>117</v>
      </c>
      <c r="B17" s="63">
        <f>SUM(D17+F17+H17+J17)</f>
        <v>112038</v>
      </c>
      <c r="C17" s="280">
        <f>SUM(E17+G17+I17+K17)*0.01</f>
        <v>1</v>
      </c>
      <c r="D17" s="281">
        <v>3421</v>
      </c>
      <c r="E17" s="39">
        <f t="shared" ref="E17:E28" si="0">SUM(D17/B17)*100</f>
        <v>3.0534283011121226</v>
      </c>
      <c r="F17" s="281">
        <v>1934</v>
      </c>
      <c r="G17" s="39">
        <f t="shared" ref="G17:G28" si="1">SUM(F17/B17)*100</f>
        <v>1.7262000392723897</v>
      </c>
      <c r="H17" s="281">
        <v>11839</v>
      </c>
      <c r="I17" s="39">
        <f t="shared" ref="I17:I28" si="2">SUM(H17/B17)*100</f>
        <v>10.56695049893786</v>
      </c>
      <c r="J17" s="33">
        <f>SUM(L17,N17,P17)</f>
        <v>94844</v>
      </c>
      <c r="K17" s="39">
        <f>SUM(J17/B17)*100</f>
        <v>84.653421160677624</v>
      </c>
      <c r="L17" s="144">
        <v>8605</v>
      </c>
      <c r="M17" s="39">
        <f>L17/B17*100</f>
        <v>7.6804298541566256</v>
      </c>
      <c r="N17" s="144">
        <v>590</v>
      </c>
      <c r="O17" s="86">
        <f>N17/B17*100</f>
        <v>0.52660704403862968</v>
      </c>
      <c r="P17" s="144">
        <v>85649</v>
      </c>
      <c r="Q17" s="87">
        <f>P17/B17*100</f>
        <v>76.446384262482368</v>
      </c>
      <c r="R17" s="282" t="s">
        <v>118</v>
      </c>
    </row>
    <row r="18" spans="1:18" s="3" customFormat="1" ht="25.5" customHeight="1">
      <c r="A18" s="232" t="s">
        <v>7</v>
      </c>
      <c r="B18" s="63">
        <f t="shared" ref="B18:B28" si="3">SUM(D18+F18+H18+J18)</f>
        <v>102317</v>
      </c>
      <c r="C18" s="280">
        <f t="shared" ref="C18:C28" si="4">SUM(E18+G18+I18+K18)*0.01</f>
        <v>1</v>
      </c>
      <c r="D18" s="281">
        <v>3475</v>
      </c>
      <c r="E18" s="39">
        <f t="shared" si="0"/>
        <v>3.3963075539744128</v>
      </c>
      <c r="F18" s="281">
        <v>1441</v>
      </c>
      <c r="G18" s="39">
        <f t="shared" si="1"/>
        <v>1.4083681108711161</v>
      </c>
      <c r="H18" s="281">
        <v>11513</v>
      </c>
      <c r="I18" s="39">
        <f t="shared" si="2"/>
        <v>11.252284566592062</v>
      </c>
      <c r="J18" s="33">
        <f t="shared" ref="J18:J28" si="5">SUM(L18,N18,P18)</f>
        <v>85888</v>
      </c>
      <c r="K18" s="39">
        <f t="shared" ref="K18:K28" si="6">SUM(J18/B18)*100</f>
        <v>83.943039768562414</v>
      </c>
      <c r="L18" s="144">
        <v>7716</v>
      </c>
      <c r="M18" s="39">
        <f t="shared" ref="M18:M28" si="7">L18/B18*100</f>
        <v>7.5412688018608831</v>
      </c>
      <c r="N18" s="144">
        <v>494</v>
      </c>
      <c r="O18" s="86">
        <f t="shared" ref="O18:O28" si="8">N18/B18*100</f>
        <v>0.48281321774485175</v>
      </c>
      <c r="P18" s="144">
        <v>77678</v>
      </c>
      <c r="Q18" s="87">
        <f t="shared" ref="Q18:Q28" si="9">P18/B18*100</f>
        <v>75.918957748956672</v>
      </c>
      <c r="R18" s="282" t="s">
        <v>119</v>
      </c>
    </row>
    <row r="19" spans="1:18" s="3" customFormat="1" ht="25.5" customHeight="1">
      <c r="A19" s="232" t="s">
        <v>8</v>
      </c>
      <c r="B19" s="63">
        <f t="shared" si="3"/>
        <v>106536</v>
      </c>
      <c r="C19" s="280">
        <f t="shared" si="4"/>
        <v>1</v>
      </c>
      <c r="D19" s="281">
        <v>3112</v>
      </c>
      <c r="E19" s="39">
        <f t="shared" si="0"/>
        <v>2.9210783209431552</v>
      </c>
      <c r="F19" s="281">
        <v>1726</v>
      </c>
      <c r="G19" s="39">
        <f t="shared" si="1"/>
        <v>1.62010963430202</v>
      </c>
      <c r="H19" s="281">
        <v>10192</v>
      </c>
      <c r="I19" s="39">
        <f t="shared" si="2"/>
        <v>9.5667192310580464</v>
      </c>
      <c r="J19" s="33">
        <f t="shared" si="5"/>
        <v>91506</v>
      </c>
      <c r="K19" s="39">
        <f t="shared" si="6"/>
        <v>85.892092813696777</v>
      </c>
      <c r="L19" s="144">
        <v>6415</v>
      </c>
      <c r="M19" s="39">
        <f t="shared" si="7"/>
        <v>6.0214387624840429</v>
      </c>
      <c r="N19" s="144">
        <v>536</v>
      </c>
      <c r="O19" s="86">
        <f t="shared" si="8"/>
        <v>0.50311631748892394</v>
      </c>
      <c r="P19" s="144">
        <v>84555</v>
      </c>
      <c r="Q19" s="87">
        <f t="shared" si="9"/>
        <v>79.367537733723807</v>
      </c>
      <c r="R19" s="282" t="s">
        <v>120</v>
      </c>
    </row>
    <row r="20" spans="1:18" s="3" customFormat="1" ht="25.5" customHeight="1">
      <c r="A20" s="232" t="s">
        <v>9</v>
      </c>
      <c r="B20" s="63">
        <f t="shared" si="3"/>
        <v>101631</v>
      </c>
      <c r="C20" s="280">
        <f t="shared" si="4"/>
        <v>1</v>
      </c>
      <c r="D20" s="281">
        <v>2963</v>
      </c>
      <c r="E20" s="39">
        <f t="shared" si="0"/>
        <v>2.9154490263797466</v>
      </c>
      <c r="F20" s="281">
        <v>1611</v>
      </c>
      <c r="G20" s="39">
        <f t="shared" si="1"/>
        <v>1.5851462644271925</v>
      </c>
      <c r="H20" s="281">
        <v>9555</v>
      </c>
      <c r="I20" s="39">
        <f t="shared" si="2"/>
        <v>9.4016589426454527</v>
      </c>
      <c r="J20" s="33">
        <f t="shared" si="5"/>
        <v>87502</v>
      </c>
      <c r="K20" s="39">
        <f t="shared" si="6"/>
        <v>86.097745766547604</v>
      </c>
      <c r="L20" s="144">
        <v>5107</v>
      </c>
      <c r="M20" s="39">
        <f t="shared" si="7"/>
        <v>5.0250415719613111</v>
      </c>
      <c r="N20" s="144">
        <v>591</v>
      </c>
      <c r="O20" s="86">
        <f t="shared" si="8"/>
        <v>0.58151548248073914</v>
      </c>
      <c r="P20" s="144">
        <v>81804</v>
      </c>
      <c r="Q20" s="87">
        <f t="shared" si="9"/>
        <v>80.491188712105554</v>
      </c>
      <c r="R20" s="282" t="s">
        <v>121</v>
      </c>
    </row>
    <row r="21" spans="1:18" s="3" customFormat="1" ht="25.5" customHeight="1">
      <c r="A21" s="232" t="s">
        <v>10</v>
      </c>
      <c r="B21" s="63">
        <f t="shared" si="3"/>
        <v>97141</v>
      </c>
      <c r="C21" s="280">
        <f t="shared" si="4"/>
        <v>1</v>
      </c>
      <c r="D21" s="281">
        <v>2664</v>
      </c>
      <c r="E21" s="39">
        <f t="shared" si="0"/>
        <v>2.742405369514417</v>
      </c>
      <c r="F21" s="281">
        <v>1570</v>
      </c>
      <c r="G21" s="39">
        <f t="shared" si="1"/>
        <v>1.6162073686702834</v>
      </c>
      <c r="H21" s="281">
        <v>8164</v>
      </c>
      <c r="I21" s="39">
        <f t="shared" si="2"/>
        <v>8.404278317085474</v>
      </c>
      <c r="J21" s="33">
        <f t="shared" si="5"/>
        <v>84743</v>
      </c>
      <c r="K21" s="39">
        <f t="shared" si="6"/>
        <v>87.237108944729826</v>
      </c>
      <c r="L21" s="144">
        <v>4538</v>
      </c>
      <c r="M21" s="39">
        <f t="shared" si="7"/>
        <v>4.6715598974686277</v>
      </c>
      <c r="N21" s="144">
        <v>564</v>
      </c>
      <c r="O21" s="86">
        <f t="shared" si="8"/>
        <v>0.58059933498728644</v>
      </c>
      <c r="P21" s="144">
        <v>79641</v>
      </c>
      <c r="Q21" s="87">
        <f t="shared" si="9"/>
        <v>81.984949712273917</v>
      </c>
      <c r="R21" s="282" t="s">
        <v>122</v>
      </c>
    </row>
    <row r="22" spans="1:18" s="3" customFormat="1" ht="25.5" customHeight="1">
      <c r="A22" s="232" t="s">
        <v>11</v>
      </c>
      <c r="B22" s="63">
        <f t="shared" si="3"/>
        <v>97540</v>
      </c>
      <c r="C22" s="280">
        <f t="shared" si="4"/>
        <v>1</v>
      </c>
      <c r="D22" s="281">
        <v>2730</v>
      </c>
      <c r="E22" s="39">
        <f t="shared" si="0"/>
        <v>2.7988517531269226</v>
      </c>
      <c r="F22" s="281">
        <v>1633</v>
      </c>
      <c r="G22" s="39">
        <f t="shared" si="1"/>
        <v>1.6741849497641994</v>
      </c>
      <c r="H22" s="281">
        <v>8442</v>
      </c>
      <c r="I22" s="39">
        <f t="shared" si="2"/>
        <v>8.6549108058232509</v>
      </c>
      <c r="J22" s="33">
        <f t="shared" si="5"/>
        <v>84735</v>
      </c>
      <c r="K22" s="39">
        <f t="shared" si="6"/>
        <v>86.872052491285629</v>
      </c>
      <c r="L22" s="144">
        <v>7786</v>
      </c>
      <c r="M22" s="39">
        <f t="shared" si="7"/>
        <v>7.9823662087348781</v>
      </c>
      <c r="N22" s="144">
        <v>531</v>
      </c>
      <c r="O22" s="86">
        <f t="shared" si="8"/>
        <v>0.54439204428952226</v>
      </c>
      <c r="P22" s="144">
        <v>76418</v>
      </c>
      <c r="Q22" s="87">
        <f t="shared" si="9"/>
        <v>78.345294238261232</v>
      </c>
      <c r="R22" s="282" t="s">
        <v>123</v>
      </c>
    </row>
    <row r="23" spans="1:18" s="3" customFormat="1" ht="25.5" customHeight="1">
      <c r="A23" s="232" t="s">
        <v>12</v>
      </c>
      <c r="B23" s="63">
        <f t="shared" si="3"/>
        <v>98272</v>
      </c>
      <c r="C23" s="280">
        <f t="shared" si="4"/>
        <v>1</v>
      </c>
      <c r="D23" s="281">
        <v>3654</v>
      </c>
      <c r="E23" s="39">
        <f t="shared" si="0"/>
        <v>3.7182513839140348</v>
      </c>
      <c r="F23" s="281">
        <v>1668</v>
      </c>
      <c r="G23" s="39">
        <f t="shared" si="1"/>
        <v>1.6973298599804625</v>
      </c>
      <c r="H23" s="281">
        <v>7242</v>
      </c>
      <c r="I23" s="39">
        <f t="shared" si="2"/>
        <v>7.3693422338000651</v>
      </c>
      <c r="J23" s="33">
        <f t="shared" si="5"/>
        <v>85708</v>
      </c>
      <c r="K23" s="39">
        <f t="shared" si="6"/>
        <v>87.215076522305438</v>
      </c>
      <c r="L23" s="144">
        <v>7804</v>
      </c>
      <c r="M23" s="39">
        <f t="shared" si="7"/>
        <v>7.9412243568870071</v>
      </c>
      <c r="N23" s="144">
        <v>509</v>
      </c>
      <c r="O23" s="86">
        <f t="shared" si="8"/>
        <v>0.51795017909475738</v>
      </c>
      <c r="P23" s="144">
        <v>77395</v>
      </c>
      <c r="Q23" s="87">
        <f t="shared" si="9"/>
        <v>78.755901986323678</v>
      </c>
      <c r="R23" s="282" t="s">
        <v>124</v>
      </c>
    </row>
    <row r="24" spans="1:18" s="3" customFormat="1" ht="25.5" customHeight="1">
      <c r="A24" s="232" t="s">
        <v>13</v>
      </c>
      <c r="B24" s="63">
        <f t="shared" si="3"/>
        <v>97241</v>
      </c>
      <c r="C24" s="280">
        <f t="shared" si="4"/>
        <v>1</v>
      </c>
      <c r="D24" s="281">
        <v>3571</v>
      </c>
      <c r="E24" s="39">
        <f t="shared" si="0"/>
        <v>3.6723192891887169</v>
      </c>
      <c r="F24" s="281">
        <v>1741</v>
      </c>
      <c r="G24" s="39">
        <f t="shared" si="1"/>
        <v>1.7903970547402843</v>
      </c>
      <c r="H24" s="281">
        <v>9970</v>
      </c>
      <c r="I24" s="39">
        <f t="shared" si="2"/>
        <v>10.252876872923974</v>
      </c>
      <c r="J24" s="33">
        <f t="shared" si="5"/>
        <v>81959</v>
      </c>
      <c r="K24" s="39">
        <f t="shared" si="6"/>
        <v>84.28440678314702</v>
      </c>
      <c r="L24" s="144">
        <v>9285</v>
      </c>
      <c r="M24" s="39">
        <f t="shared" si="7"/>
        <v>9.5484415010129471</v>
      </c>
      <c r="N24" s="144">
        <v>439</v>
      </c>
      <c r="O24" s="86">
        <f t="shared" si="8"/>
        <v>0.45145566170648177</v>
      </c>
      <c r="P24" s="144">
        <v>72235</v>
      </c>
      <c r="Q24" s="87">
        <f t="shared" si="9"/>
        <v>74.284509620427599</v>
      </c>
      <c r="R24" s="282" t="s">
        <v>125</v>
      </c>
    </row>
    <row r="25" spans="1:18" s="3" customFormat="1" ht="25.5" customHeight="1">
      <c r="A25" s="232" t="s">
        <v>14</v>
      </c>
      <c r="B25" s="63">
        <f t="shared" si="3"/>
        <v>93083</v>
      </c>
      <c r="C25" s="280">
        <f t="shared" si="4"/>
        <v>1</v>
      </c>
      <c r="D25" s="281">
        <v>4153</v>
      </c>
      <c r="E25" s="39">
        <f t="shared" si="0"/>
        <v>4.461609531278536</v>
      </c>
      <c r="F25" s="281">
        <v>1709</v>
      </c>
      <c r="G25" s="39">
        <f t="shared" si="1"/>
        <v>1.8359958316771052</v>
      </c>
      <c r="H25" s="281">
        <v>9872</v>
      </c>
      <c r="I25" s="39">
        <f t="shared" si="2"/>
        <v>10.605588560746861</v>
      </c>
      <c r="J25" s="33">
        <f t="shared" si="5"/>
        <v>77349</v>
      </c>
      <c r="K25" s="39">
        <f t="shared" si="6"/>
        <v>83.096806076297497</v>
      </c>
      <c r="L25" s="144">
        <v>8675</v>
      </c>
      <c r="M25" s="39">
        <f t="shared" si="7"/>
        <v>9.3196394615558162</v>
      </c>
      <c r="N25" s="144">
        <v>452</v>
      </c>
      <c r="O25" s="86">
        <f t="shared" si="8"/>
        <v>0.48558813102285053</v>
      </c>
      <c r="P25" s="144">
        <v>68222</v>
      </c>
      <c r="Q25" s="87">
        <f t="shared" si="9"/>
        <v>73.291578483718837</v>
      </c>
      <c r="R25" s="282" t="s">
        <v>126</v>
      </c>
    </row>
    <row r="26" spans="1:18" s="3" customFormat="1" ht="25.5" customHeight="1">
      <c r="A26" s="232" t="s">
        <v>15</v>
      </c>
      <c r="B26" s="63">
        <f t="shared" si="3"/>
        <v>91836</v>
      </c>
      <c r="C26" s="280">
        <f t="shared" si="4"/>
        <v>1</v>
      </c>
      <c r="D26" s="281">
        <v>3075</v>
      </c>
      <c r="E26" s="39">
        <f t="shared" si="0"/>
        <v>3.348360120214295</v>
      </c>
      <c r="F26" s="281">
        <v>1554</v>
      </c>
      <c r="G26" s="39">
        <f t="shared" si="1"/>
        <v>1.6921468705082974</v>
      </c>
      <c r="H26" s="281">
        <v>8510</v>
      </c>
      <c r="I26" s="39">
        <f t="shared" si="2"/>
        <v>9.2665185765930573</v>
      </c>
      <c r="J26" s="33">
        <f t="shared" si="5"/>
        <v>78697</v>
      </c>
      <c r="K26" s="39">
        <f t="shared" si="6"/>
        <v>85.692974432684352</v>
      </c>
      <c r="L26" s="144">
        <v>5252</v>
      </c>
      <c r="M26" s="39">
        <f t="shared" si="7"/>
        <v>5.7188901955660096</v>
      </c>
      <c r="N26" s="144">
        <v>446</v>
      </c>
      <c r="O26" s="86">
        <f t="shared" si="8"/>
        <v>0.48564832963108151</v>
      </c>
      <c r="P26" s="144">
        <v>72999</v>
      </c>
      <c r="Q26" s="87">
        <f t="shared" si="9"/>
        <v>79.488435907487258</v>
      </c>
      <c r="R26" s="282" t="s">
        <v>127</v>
      </c>
    </row>
    <row r="27" spans="1:18" s="3" customFormat="1" ht="25.5" customHeight="1">
      <c r="A27" s="232" t="s">
        <v>128</v>
      </c>
      <c r="B27" s="63">
        <f t="shared" si="3"/>
        <v>92781</v>
      </c>
      <c r="C27" s="280">
        <f t="shared" si="4"/>
        <v>1</v>
      </c>
      <c r="D27" s="281">
        <v>3577</v>
      </c>
      <c r="E27" s="39">
        <f t="shared" si="0"/>
        <v>3.8553152046216357</v>
      </c>
      <c r="F27" s="281">
        <v>1566</v>
      </c>
      <c r="G27" s="39">
        <f t="shared" si="1"/>
        <v>1.6878455718304395</v>
      </c>
      <c r="H27" s="281">
        <v>8566</v>
      </c>
      <c r="I27" s="39">
        <f t="shared" si="2"/>
        <v>9.232493721774933</v>
      </c>
      <c r="J27" s="33">
        <f t="shared" si="5"/>
        <v>79072</v>
      </c>
      <c r="K27" s="39">
        <f t="shared" si="6"/>
        <v>85.224345501772987</v>
      </c>
      <c r="L27" s="144">
        <v>5115</v>
      </c>
      <c r="M27" s="39">
        <f t="shared" si="7"/>
        <v>5.5129821838522979</v>
      </c>
      <c r="N27" s="144">
        <v>525</v>
      </c>
      <c r="O27" s="86">
        <f t="shared" si="8"/>
        <v>0.56584861124583696</v>
      </c>
      <c r="P27" s="144">
        <v>73432</v>
      </c>
      <c r="Q27" s="87">
        <f t="shared" si="9"/>
        <v>79.145514706674859</v>
      </c>
      <c r="R27" s="282" t="s">
        <v>129</v>
      </c>
    </row>
    <row r="28" spans="1:18" s="3" customFormat="1" ht="25.5" customHeight="1" thickBot="1">
      <c r="A28" s="232" t="s">
        <v>16</v>
      </c>
      <c r="B28" s="63">
        <f t="shared" si="3"/>
        <v>97155</v>
      </c>
      <c r="C28" s="280">
        <f t="shared" si="4"/>
        <v>1.0000000000000002</v>
      </c>
      <c r="D28" s="281">
        <v>3162</v>
      </c>
      <c r="E28" s="39">
        <f t="shared" si="0"/>
        <v>3.2545931758530182</v>
      </c>
      <c r="F28" s="281">
        <v>1680</v>
      </c>
      <c r="G28" s="39">
        <f t="shared" si="1"/>
        <v>1.7291956152539756</v>
      </c>
      <c r="H28" s="281">
        <v>9717</v>
      </c>
      <c r="I28" s="39">
        <f t="shared" si="2"/>
        <v>10.001543924656477</v>
      </c>
      <c r="J28" s="33">
        <f t="shared" si="5"/>
        <v>82596</v>
      </c>
      <c r="K28" s="39">
        <f t="shared" si="6"/>
        <v>85.014667284236538</v>
      </c>
      <c r="L28" s="144">
        <v>6065</v>
      </c>
      <c r="M28" s="39">
        <f t="shared" si="7"/>
        <v>6.242602027687715</v>
      </c>
      <c r="N28" s="144">
        <v>585</v>
      </c>
      <c r="O28" s="86">
        <f t="shared" si="8"/>
        <v>0.60213061602593787</v>
      </c>
      <c r="P28" s="144">
        <v>75946</v>
      </c>
      <c r="Q28" s="87">
        <f t="shared" si="9"/>
        <v>78.169934640522882</v>
      </c>
      <c r="R28" s="282" t="s">
        <v>130</v>
      </c>
    </row>
    <row r="29" spans="1:18" s="3" customFormat="1" ht="15" customHeight="1">
      <c r="A29" s="66" t="s">
        <v>106</v>
      </c>
      <c r="B29" s="27"/>
      <c r="C29" s="28"/>
      <c r="D29" s="29"/>
      <c r="E29" s="30"/>
      <c r="F29" s="29"/>
      <c r="G29" s="30"/>
      <c r="H29" s="29"/>
      <c r="I29" s="30"/>
      <c r="J29" s="27"/>
      <c r="K29" s="30"/>
      <c r="L29" s="29"/>
      <c r="M29" s="30"/>
      <c r="N29" s="29"/>
      <c r="O29" s="30"/>
      <c r="P29" s="29"/>
      <c r="Q29" s="30"/>
      <c r="R29" s="31"/>
    </row>
    <row r="30" spans="1:18" s="169" customFormat="1" ht="15" customHeight="1">
      <c r="A30" s="6" t="s">
        <v>57</v>
      </c>
    </row>
    <row r="31" spans="1:18" s="169" customFormat="1" ht="15" customHeight="1">
      <c r="A31" s="6" t="s">
        <v>208</v>
      </c>
    </row>
  </sheetData>
  <mergeCells count="20">
    <mergeCell ref="P7:P10"/>
    <mergeCell ref="K8:K10"/>
    <mergeCell ref="A4:R4"/>
    <mergeCell ref="A3:R3"/>
    <mergeCell ref="O8:O10"/>
    <mergeCell ref="M8:M10"/>
    <mergeCell ref="A6:A10"/>
    <mergeCell ref="B6:B10"/>
    <mergeCell ref="D6:D10"/>
    <mergeCell ref="F6:F10"/>
    <mergeCell ref="H6:H10"/>
    <mergeCell ref="J6:J10"/>
    <mergeCell ref="Q8:Q10"/>
    <mergeCell ref="R6:R10"/>
    <mergeCell ref="C7:C10"/>
    <mergeCell ref="E7:E10"/>
    <mergeCell ref="G7:G10"/>
    <mergeCell ref="I7:I10"/>
    <mergeCell ref="L7:L10"/>
    <mergeCell ref="N7:N10"/>
  </mergeCells>
  <phoneticPr fontId="3" type="noConversion"/>
  <pageMargins left="0.67" right="0.65" top="0.98425196850393704" bottom="0.98425196850393704" header="0.51181102362204722" footer="0.51181102362204722"/>
  <pageSetup paperSize="9" scale="4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3"/>
  <sheetViews>
    <sheetView showGridLines="0" view="pageBreakPreview" zoomScaleNormal="100" workbookViewId="0">
      <selection activeCell="A11" sqref="A11:IV28"/>
    </sheetView>
  </sheetViews>
  <sheetFormatPr defaultColWidth="8" defaultRowHeight="14.25"/>
  <cols>
    <col min="1" max="1" width="10.77734375" style="172" customWidth="1"/>
    <col min="2" max="2" width="10.77734375" style="173" customWidth="1"/>
    <col min="3" max="7" width="10.77734375" style="174" customWidth="1"/>
    <col min="8" max="16384" width="8" style="174"/>
  </cols>
  <sheetData>
    <row r="1" spans="1:7" s="175" customFormat="1" ht="15" customHeight="1">
      <c r="A1" s="130" t="s">
        <v>54</v>
      </c>
      <c r="B1" s="172"/>
      <c r="G1" s="105" t="s">
        <v>55</v>
      </c>
    </row>
    <row r="2" spans="1:7" s="175" customFormat="1" ht="15" customHeight="1">
      <c r="A2" s="130"/>
      <c r="B2" s="172"/>
      <c r="G2" s="105"/>
    </row>
    <row r="3" spans="1:7" s="171" customFormat="1" ht="24.95" customHeight="1">
      <c r="A3" s="382" t="s">
        <v>88</v>
      </c>
      <c r="B3" s="382"/>
      <c r="C3" s="382"/>
      <c r="D3" s="382"/>
      <c r="E3" s="382"/>
      <c r="F3" s="382"/>
      <c r="G3" s="382"/>
    </row>
    <row r="4" spans="1:7" s="171" customFormat="1" ht="24.95" customHeight="1">
      <c r="A4" s="383" t="s">
        <v>89</v>
      </c>
      <c r="B4" s="383"/>
      <c r="C4" s="383"/>
      <c r="D4" s="383"/>
      <c r="E4" s="383"/>
      <c r="F4" s="383"/>
      <c r="G4" s="383"/>
    </row>
    <row r="5" spans="1:7" s="138" customFormat="1" ht="15" customHeight="1" thickBot="1">
      <c r="A5" s="138" t="s">
        <v>86</v>
      </c>
      <c r="G5" s="176" t="s">
        <v>87</v>
      </c>
    </row>
    <row r="6" spans="1:7" s="139" customFormat="1" ht="13.5" customHeight="1">
      <c r="A6" s="384" t="s">
        <v>98</v>
      </c>
      <c r="B6" s="387" t="s">
        <v>99</v>
      </c>
      <c r="C6" s="388"/>
      <c r="D6" s="388" t="s">
        <v>100</v>
      </c>
      <c r="E6" s="388"/>
      <c r="F6" s="388" t="s">
        <v>101</v>
      </c>
      <c r="G6" s="390"/>
    </row>
    <row r="7" spans="1:7" s="139" customFormat="1" ht="13.5" customHeight="1">
      <c r="A7" s="385"/>
      <c r="B7" s="389"/>
      <c r="C7" s="378"/>
      <c r="D7" s="378"/>
      <c r="E7" s="378"/>
      <c r="F7" s="378"/>
      <c r="G7" s="391"/>
    </row>
    <row r="8" spans="1:7" s="139" customFormat="1" ht="13.5" customHeight="1">
      <c r="A8" s="385"/>
      <c r="B8" s="378" t="s">
        <v>102</v>
      </c>
      <c r="C8" s="378" t="s">
        <v>162</v>
      </c>
      <c r="D8" s="378" t="s">
        <v>102</v>
      </c>
      <c r="E8" s="378" t="s">
        <v>162</v>
      </c>
      <c r="F8" s="378" t="s">
        <v>102</v>
      </c>
      <c r="G8" s="378" t="s">
        <v>162</v>
      </c>
    </row>
    <row r="9" spans="1:7" s="139" customFormat="1" ht="13.5" customHeight="1">
      <c r="A9" s="385"/>
      <c r="B9" s="378"/>
      <c r="C9" s="380"/>
      <c r="D9" s="378"/>
      <c r="E9" s="380"/>
      <c r="F9" s="378"/>
      <c r="G9" s="380"/>
    </row>
    <row r="10" spans="1:7" s="139" customFormat="1" ht="13.5" customHeight="1">
      <c r="A10" s="386"/>
      <c r="B10" s="379"/>
      <c r="C10" s="381"/>
      <c r="D10" s="379"/>
      <c r="E10" s="381"/>
      <c r="F10" s="379"/>
      <c r="G10" s="381"/>
    </row>
    <row r="11" spans="1:7" s="50" customFormat="1" ht="30" customHeight="1">
      <c r="A11" s="324">
        <v>2020</v>
      </c>
      <c r="B11" s="76">
        <v>1</v>
      </c>
      <c r="C11" s="76">
        <v>4498</v>
      </c>
      <c r="D11" s="76">
        <v>14</v>
      </c>
      <c r="E11" s="76">
        <v>7763</v>
      </c>
      <c r="F11" s="76">
        <v>2</v>
      </c>
      <c r="G11" s="76">
        <v>2230</v>
      </c>
    </row>
    <row r="12" spans="1:7" s="50" customFormat="1" ht="30" customHeight="1">
      <c r="A12" s="324">
        <v>2021</v>
      </c>
      <c r="B12" s="76">
        <f>B26</f>
        <v>1</v>
      </c>
      <c r="C12" s="76">
        <v>4763</v>
      </c>
      <c r="D12" s="76">
        <v>14</v>
      </c>
      <c r="E12" s="76">
        <v>4042</v>
      </c>
      <c r="F12" s="76">
        <v>2</v>
      </c>
      <c r="G12" s="76">
        <v>1244</v>
      </c>
    </row>
    <row r="13" spans="1:7" s="50" customFormat="1" ht="30" customHeight="1">
      <c r="A13" s="324">
        <v>2022</v>
      </c>
      <c r="B13" s="76">
        <f>B27</f>
        <v>1</v>
      </c>
      <c r="C13" s="76">
        <v>4971</v>
      </c>
      <c r="D13" s="76">
        <v>14</v>
      </c>
      <c r="E13" s="76">
        <v>8252</v>
      </c>
      <c r="F13" s="76">
        <v>2</v>
      </c>
      <c r="G13" s="76">
        <v>2136</v>
      </c>
    </row>
    <row r="14" spans="1:7" s="50" customFormat="1" ht="30" customHeight="1">
      <c r="A14" s="324">
        <v>2023</v>
      </c>
      <c r="B14" s="76">
        <f>B28</f>
        <v>1</v>
      </c>
      <c r="C14" s="325">
        <v>5067</v>
      </c>
      <c r="D14" s="76">
        <v>14</v>
      </c>
      <c r="E14" s="325">
        <v>8238</v>
      </c>
      <c r="F14" s="76">
        <v>2</v>
      </c>
      <c r="G14" s="325">
        <v>2031</v>
      </c>
    </row>
    <row r="15" spans="1:7" s="327" customFormat="1" ht="30" customHeight="1">
      <c r="A15" s="326">
        <v>2024</v>
      </c>
      <c r="B15" s="43">
        <f>B28</f>
        <v>1</v>
      </c>
      <c r="C15" s="43">
        <f>SUM(C17:C28)</f>
        <v>4978</v>
      </c>
      <c r="D15" s="43">
        <v>14</v>
      </c>
      <c r="E15" s="43">
        <f>SUM(E17:E28)</f>
        <v>8221</v>
      </c>
      <c r="F15" s="43">
        <v>2</v>
      </c>
      <c r="G15" s="43">
        <f>SUM(G17:G28)</f>
        <v>2046</v>
      </c>
    </row>
    <row r="16" spans="1:7" s="50" customFormat="1" ht="15" customHeight="1">
      <c r="A16" s="324"/>
      <c r="B16" s="42"/>
      <c r="C16" s="42"/>
      <c r="D16" s="42"/>
      <c r="E16" s="42"/>
      <c r="F16" s="42"/>
      <c r="G16" s="42"/>
    </row>
    <row r="17" spans="1:7" s="50" customFormat="1" ht="30" customHeight="1">
      <c r="A17" s="276" t="s">
        <v>209</v>
      </c>
      <c r="B17" s="88">
        <v>1</v>
      </c>
      <c r="C17" s="145">
        <v>740</v>
      </c>
      <c r="D17" s="145"/>
      <c r="E17" s="145">
        <v>928</v>
      </c>
      <c r="F17" s="145"/>
      <c r="G17" s="145">
        <v>149</v>
      </c>
    </row>
    <row r="18" spans="1:7" s="50" customFormat="1" ht="30" customHeight="1">
      <c r="A18" s="276" t="s">
        <v>210</v>
      </c>
      <c r="B18" s="88">
        <v>1</v>
      </c>
      <c r="C18" s="145">
        <v>803</v>
      </c>
      <c r="D18" s="145"/>
      <c r="E18" s="145">
        <v>769</v>
      </c>
      <c r="F18" s="145"/>
      <c r="G18" s="145">
        <v>148</v>
      </c>
    </row>
    <row r="19" spans="1:7" s="50" customFormat="1" ht="30" customHeight="1">
      <c r="A19" s="276" t="s">
        <v>211</v>
      </c>
      <c r="B19" s="88">
        <v>1</v>
      </c>
      <c r="C19" s="145">
        <v>690</v>
      </c>
      <c r="D19" s="145"/>
      <c r="E19" s="145">
        <v>761</v>
      </c>
      <c r="F19" s="145"/>
      <c r="G19" s="145">
        <v>160</v>
      </c>
    </row>
    <row r="20" spans="1:7" s="50" customFormat="1" ht="30" customHeight="1">
      <c r="A20" s="276" t="s">
        <v>212</v>
      </c>
      <c r="B20" s="88">
        <v>1</v>
      </c>
      <c r="C20" s="145">
        <v>575</v>
      </c>
      <c r="D20" s="145"/>
      <c r="E20" s="145">
        <v>789</v>
      </c>
      <c r="F20" s="145"/>
      <c r="G20" s="145">
        <v>164</v>
      </c>
    </row>
    <row r="21" spans="1:7" s="50" customFormat="1" ht="30" customHeight="1">
      <c r="A21" s="276" t="s">
        <v>213</v>
      </c>
      <c r="B21" s="88">
        <v>1</v>
      </c>
      <c r="C21" s="145">
        <v>326</v>
      </c>
      <c r="D21" s="145"/>
      <c r="E21" s="145">
        <v>780</v>
      </c>
      <c r="F21" s="145"/>
      <c r="G21" s="145">
        <v>177</v>
      </c>
    </row>
    <row r="22" spans="1:7" s="50" customFormat="1" ht="30" customHeight="1">
      <c r="A22" s="276" t="s">
        <v>214</v>
      </c>
      <c r="B22" s="88">
        <v>1</v>
      </c>
      <c r="C22" s="145">
        <v>258</v>
      </c>
      <c r="D22" s="145"/>
      <c r="E22" s="145">
        <v>550</v>
      </c>
      <c r="F22" s="145"/>
      <c r="G22" s="145">
        <v>186</v>
      </c>
    </row>
    <row r="23" spans="1:7" s="50" customFormat="1" ht="30" customHeight="1">
      <c r="A23" s="276" t="s">
        <v>215</v>
      </c>
      <c r="B23" s="88">
        <v>1</v>
      </c>
      <c r="C23" s="145">
        <v>199</v>
      </c>
      <c r="D23" s="145"/>
      <c r="E23" s="145">
        <v>552</v>
      </c>
      <c r="F23" s="145"/>
      <c r="G23" s="145">
        <v>178</v>
      </c>
    </row>
    <row r="24" spans="1:7" s="50" customFormat="1" ht="30" customHeight="1">
      <c r="A24" s="276" t="s">
        <v>216</v>
      </c>
      <c r="B24" s="88">
        <v>1</v>
      </c>
      <c r="C24" s="145">
        <v>201</v>
      </c>
      <c r="D24" s="145"/>
      <c r="E24" s="145">
        <v>439</v>
      </c>
      <c r="F24" s="145"/>
      <c r="G24" s="145">
        <v>188</v>
      </c>
    </row>
    <row r="25" spans="1:7" s="50" customFormat="1" ht="30" customHeight="1">
      <c r="A25" s="276" t="s">
        <v>217</v>
      </c>
      <c r="B25" s="88">
        <v>1</v>
      </c>
      <c r="C25" s="145">
        <v>197</v>
      </c>
      <c r="D25" s="145"/>
      <c r="E25" s="145">
        <v>461</v>
      </c>
      <c r="F25" s="145"/>
      <c r="G25" s="145">
        <v>187</v>
      </c>
    </row>
    <row r="26" spans="1:7" s="50" customFormat="1" ht="30" customHeight="1">
      <c r="A26" s="276" t="s">
        <v>218</v>
      </c>
      <c r="B26" s="88">
        <v>1</v>
      </c>
      <c r="C26" s="145">
        <v>179</v>
      </c>
      <c r="D26" s="145"/>
      <c r="E26" s="145">
        <v>621</v>
      </c>
      <c r="F26" s="145"/>
      <c r="G26" s="145">
        <v>177</v>
      </c>
    </row>
    <row r="27" spans="1:7" s="50" customFormat="1" ht="30" customHeight="1">
      <c r="A27" s="276" t="s">
        <v>219</v>
      </c>
      <c r="B27" s="88">
        <v>1</v>
      </c>
      <c r="C27" s="145">
        <v>303</v>
      </c>
      <c r="D27" s="145"/>
      <c r="E27" s="145">
        <v>693</v>
      </c>
      <c r="F27" s="145"/>
      <c r="G27" s="145">
        <v>171</v>
      </c>
    </row>
    <row r="28" spans="1:7" s="50" customFormat="1" ht="30" customHeight="1" thickBot="1">
      <c r="A28" s="277" t="s">
        <v>220</v>
      </c>
      <c r="B28" s="89">
        <v>1</v>
      </c>
      <c r="C28" s="146">
        <v>507</v>
      </c>
      <c r="D28" s="146"/>
      <c r="E28" s="146">
        <v>878</v>
      </c>
      <c r="F28" s="146"/>
      <c r="G28" s="146">
        <v>161</v>
      </c>
    </row>
    <row r="29" spans="1:7" s="45" customFormat="1" ht="15" customHeight="1">
      <c r="A29" s="138" t="s">
        <v>202</v>
      </c>
      <c r="B29" s="44"/>
      <c r="G29" s="46"/>
    </row>
    <row r="30" spans="1:7" s="49" customFormat="1" ht="10.5">
      <c r="A30" s="140"/>
      <c r="B30" s="47"/>
      <c r="C30" s="48"/>
      <c r="E30" s="48"/>
      <c r="G30" s="48"/>
    </row>
    <row r="31" spans="1:7" s="41" customFormat="1" ht="15.75" customHeight="1">
      <c r="A31" s="141"/>
      <c r="B31" s="50"/>
    </row>
    <row r="32" spans="1:7" s="41" customFormat="1" ht="11.25">
      <c r="A32" s="141"/>
      <c r="B32" s="50"/>
    </row>
    <row r="33" spans="1:2" s="41" customFormat="1" ht="11.25">
      <c r="A33" s="141"/>
      <c r="B33" s="50"/>
    </row>
    <row r="34" spans="1:2" s="41" customFormat="1" ht="11.25">
      <c r="A34" s="141"/>
      <c r="B34" s="50"/>
    </row>
    <row r="35" spans="1:2" s="41" customFormat="1" ht="11.25">
      <c r="A35" s="141"/>
      <c r="B35" s="50"/>
    </row>
    <row r="36" spans="1:2" s="41" customFormat="1" ht="11.25">
      <c r="A36" s="141"/>
      <c r="B36" s="50"/>
    </row>
    <row r="37" spans="1:2" s="41" customFormat="1" ht="11.25">
      <c r="A37" s="141"/>
      <c r="B37" s="50"/>
    </row>
    <row r="38" spans="1:2" s="41" customFormat="1" ht="11.25">
      <c r="A38" s="141"/>
      <c r="B38" s="50"/>
    </row>
    <row r="39" spans="1:2" s="41" customFormat="1" ht="11.25">
      <c r="A39" s="141"/>
      <c r="B39" s="50"/>
    </row>
    <row r="40" spans="1:2" s="41" customFormat="1" ht="11.25">
      <c r="A40" s="141"/>
      <c r="B40" s="50"/>
    </row>
    <row r="41" spans="1:2" s="41" customFormat="1" ht="11.25">
      <c r="A41" s="141"/>
      <c r="B41" s="50"/>
    </row>
    <row r="42" spans="1:2" s="41" customFormat="1" ht="11.25">
      <c r="A42" s="141"/>
      <c r="B42" s="50"/>
    </row>
    <row r="43" spans="1:2" s="41" customFormat="1" ht="11.25">
      <c r="A43" s="141"/>
      <c r="B43" s="50"/>
    </row>
    <row r="44" spans="1:2" s="41" customFormat="1" ht="11.25">
      <c r="A44" s="141"/>
      <c r="B44" s="50"/>
    </row>
    <row r="45" spans="1:2" s="41" customFormat="1" ht="11.25">
      <c r="A45" s="141"/>
      <c r="B45" s="50"/>
    </row>
    <row r="46" spans="1:2" s="41" customFormat="1" ht="11.25">
      <c r="A46" s="141"/>
      <c r="B46" s="50"/>
    </row>
    <row r="47" spans="1:2" s="41" customFormat="1" ht="11.25">
      <c r="A47" s="139"/>
      <c r="B47" s="50"/>
    </row>
    <row r="48" spans="1:2" s="41" customFormat="1" ht="11.25">
      <c r="A48" s="142"/>
      <c r="B48" s="50"/>
    </row>
    <row r="49" spans="1:2" s="41" customFormat="1" ht="11.25">
      <c r="A49" s="142"/>
      <c r="B49" s="50"/>
    </row>
    <row r="50" spans="1:2" s="41" customFormat="1" ht="11.25">
      <c r="A50" s="142"/>
      <c r="B50" s="50"/>
    </row>
    <row r="51" spans="1:2" s="41" customFormat="1" ht="11.25">
      <c r="A51" s="142"/>
      <c r="B51" s="50"/>
    </row>
    <row r="52" spans="1:2" s="41" customFormat="1" ht="11.25">
      <c r="A52" s="142"/>
      <c r="B52" s="50"/>
    </row>
    <row r="53" spans="1:2" s="41" customFormat="1" ht="11.25">
      <c r="A53" s="142"/>
      <c r="B53" s="50"/>
    </row>
    <row r="54" spans="1:2" s="41" customFormat="1" ht="11.25">
      <c r="A54" s="142"/>
      <c r="B54" s="50"/>
    </row>
    <row r="55" spans="1:2" s="41" customFormat="1" ht="11.25">
      <c r="A55" s="142"/>
      <c r="B55" s="50"/>
    </row>
    <row r="56" spans="1:2" s="41" customFormat="1" ht="11.25">
      <c r="A56" s="142"/>
      <c r="B56" s="50"/>
    </row>
    <row r="57" spans="1:2" s="41" customFormat="1" ht="11.25">
      <c r="A57" s="142"/>
      <c r="B57" s="50"/>
    </row>
    <row r="58" spans="1:2" s="41" customFormat="1" ht="11.25">
      <c r="A58" s="142"/>
      <c r="B58" s="50"/>
    </row>
    <row r="59" spans="1:2" s="41" customFormat="1" ht="11.25">
      <c r="A59" s="142"/>
      <c r="B59" s="50"/>
    </row>
    <row r="60" spans="1:2" s="41" customFormat="1" ht="11.25">
      <c r="A60" s="142"/>
      <c r="B60" s="50"/>
    </row>
    <row r="61" spans="1:2" s="41" customFormat="1" ht="11.25">
      <c r="A61" s="142"/>
      <c r="B61" s="50"/>
    </row>
    <row r="62" spans="1:2" s="41" customFormat="1" ht="11.25">
      <c r="A62" s="142"/>
      <c r="B62" s="50"/>
    </row>
    <row r="63" spans="1:2" s="41" customFormat="1" ht="11.25">
      <c r="A63" s="142"/>
      <c r="B63" s="50"/>
    </row>
    <row r="64" spans="1:2" s="41" customFormat="1" ht="11.25">
      <c r="A64" s="142"/>
      <c r="B64" s="50"/>
    </row>
    <row r="65" spans="1:2" s="41" customFormat="1" ht="11.25">
      <c r="A65" s="142"/>
      <c r="B65" s="50"/>
    </row>
    <row r="66" spans="1:2" s="41" customFormat="1" ht="11.25">
      <c r="A66" s="142"/>
      <c r="B66" s="50"/>
    </row>
    <row r="67" spans="1:2" s="41" customFormat="1" ht="11.25">
      <c r="A67" s="142"/>
      <c r="B67" s="50"/>
    </row>
    <row r="68" spans="1:2" s="41" customFormat="1" ht="11.25">
      <c r="A68" s="142"/>
      <c r="B68" s="50"/>
    </row>
    <row r="69" spans="1:2" s="41" customFormat="1" ht="11.25">
      <c r="A69" s="142"/>
      <c r="B69" s="50"/>
    </row>
    <row r="70" spans="1:2" s="41" customFormat="1" ht="11.25">
      <c r="A70" s="142"/>
      <c r="B70" s="50"/>
    </row>
    <row r="71" spans="1:2" s="41" customFormat="1" ht="11.25">
      <c r="A71" s="142"/>
      <c r="B71" s="50"/>
    </row>
    <row r="72" spans="1:2" s="41" customFormat="1" ht="11.25">
      <c r="A72" s="142"/>
      <c r="B72" s="50"/>
    </row>
    <row r="73" spans="1:2" s="41" customFormat="1" ht="11.25">
      <c r="A73" s="142"/>
      <c r="B73" s="50"/>
    </row>
    <row r="74" spans="1:2" s="41" customFormat="1" ht="11.25">
      <c r="A74" s="142"/>
      <c r="B74" s="50"/>
    </row>
    <row r="75" spans="1:2" s="41" customFormat="1" ht="11.25">
      <c r="A75" s="142"/>
      <c r="B75" s="50"/>
    </row>
    <row r="76" spans="1:2" s="41" customFormat="1" ht="11.25">
      <c r="A76" s="142"/>
      <c r="B76" s="50"/>
    </row>
    <row r="77" spans="1:2" s="41" customFormat="1" ht="11.25">
      <c r="A77" s="142"/>
      <c r="B77" s="50"/>
    </row>
    <row r="78" spans="1:2" s="41" customFormat="1" ht="11.25">
      <c r="A78" s="142"/>
      <c r="B78" s="50"/>
    </row>
    <row r="79" spans="1:2" s="41" customFormat="1" ht="11.25">
      <c r="A79" s="142"/>
      <c r="B79" s="50"/>
    </row>
    <row r="80" spans="1:2" s="41" customFormat="1" ht="11.25">
      <c r="A80" s="142"/>
      <c r="B80" s="50"/>
    </row>
    <row r="81" spans="1:2" s="41" customFormat="1" ht="11.25">
      <c r="A81" s="142"/>
      <c r="B81" s="50"/>
    </row>
    <row r="82" spans="1:2" s="41" customFormat="1" ht="11.25">
      <c r="A82" s="142"/>
      <c r="B82" s="50"/>
    </row>
    <row r="83" spans="1:2" s="41" customFormat="1" ht="11.25">
      <c r="A83" s="142"/>
      <c r="B83" s="50"/>
    </row>
    <row r="84" spans="1:2" s="41" customFormat="1" ht="11.25">
      <c r="A84" s="142"/>
      <c r="B84" s="50"/>
    </row>
    <row r="85" spans="1:2" s="41" customFormat="1" ht="11.25">
      <c r="A85" s="142"/>
      <c r="B85" s="50"/>
    </row>
    <row r="86" spans="1:2" s="41" customFormat="1" ht="11.25">
      <c r="A86" s="142"/>
      <c r="B86" s="50"/>
    </row>
    <row r="87" spans="1:2" s="41" customFormat="1" ht="11.25">
      <c r="A87" s="142"/>
      <c r="B87" s="50"/>
    </row>
    <row r="88" spans="1:2" s="41" customFormat="1" ht="11.25">
      <c r="A88" s="142"/>
      <c r="B88" s="50"/>
    </row>
    <row r="89" spans="1:2" s="41" customFormat="1" ht="11.25">
      <c r="A89" s="142"/>
      <c r="B89" s="50"/>
    </row>
    <row r="90" spans="1:2" s="41" customFormat="1" ht="11.25">
      <c r="A90" s="142"/>
      <c r="B90" s="50"/>
    </row>
    <row r="91" spans="1:2" s="41" customFormat="1" ht="11.25">
      <c r="A91" s="142"/>
      <c r="B91" s="50"/>
    </row>
    <row r="92" spans="1:2" s="41" customFormat="1" ht="11.25">
      <c r="A92" s="142"/>
      <c r="B92" s="50"/>
    </row>
    <row r="93" spans="1:2" s="41" customFormat="1" ht="11.25">
      <c r="A93" s="142"/>
      <c r="B93" s="50"/>
    </row>
    <row r="94" spans="1:2" s="41" customFormat="1" ht="11.25">
      <c r="A94" s="142"/>
      <c r="B94" s="50"/>
    </row>
    <row r="95" spans="1:2" s="41" customFormat="1" ht="11.25">
      <c r="A95" s="142"/>
      <c r="B95" s="50"/>
    </row>
    <row r="96" spans="1:2" s="41" customFormat="1" ht="11.25">
      <c r="A96" s="142"/>
      <c r="B96" s="50"/>
    </row>
    <row r="97" spans="1:2" s="41" customFormat="1" ht="11.25">
      <c r="A97" s="142"/>
      <c r="B97" s="50"/>
    </row>
    <row r="98" spans="1:2" s="41" customFormat="1" ht="11.25">
      <c r="A98" s="142"/>
      <c r="B98" s="50"/>
    </row>
    <row r="99" spans="1:2" s="41" customFormat="1" ht="11.25">
      <c r="A99" s="142"/>
      <c r="B99" s="50"/>
    </row>
    <row r="100" spans="1:2" s="41" customFormat="1" ht="11.25">
      <c r="A100" s="142"/>
      <c r="B100" s="50"/>
    </row>
    <row r="101" spans="1:2" s="41" customFormat="1" ht="11.25">
      <c r="A101" s="142"/>
      <c r="B101" s="50"/>
    </row>
    <row r="102" spans="1:2" s="41" customFormat="1" ht="11.25">
      <c r="A102" s="142"/>
      <c r="B102" s="50"/>
    </row>
    <row r="103" spans="1:2" s="41" customFormat="1" ht="11.25">
      <c r="A103" s="142"/>
      <c r="B103" s="50"/>
    </row>
  </sheetData>
  <mergeCells count="12">
    <mergeCell ref="F8:F10"/>
    <mergeCell ref="G8:G10"/>
    <mergeCell ref="A3:G3"/>
    <mergeCell ref="A4:G4"/>
    <mergeCell ref="A6:A10"/>
    <mergeCell ref="B6:C7"/>
    <mergeCell ref="D6:E7"/>
    <mergeCell ref="F6:G7"/>
    <mergeCell ref="B8:B10"/>
    <mergeCell ref="C8:C10"/>
    <mergeCell ref="D8:D10"/>
    <mergeCell ref="E8:E10"/>
  </mergeCells>
  <phoneticPr fontId="3" type="noConversion"/>
  <printOptions gridLinesSet="0"/>
  <pageMargins left="0.70866141732283505" right="0.70866141732283505" top="0.78740157480314998" bottom="0.78740157480314998" header="0.39370078740157499" footer="0.39370078740157499"/>
  <pageSetup paperSize="9" scale="88" pageOrder="overThenDown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79"/>
  <sheetViews>
    <sheetView showGridLines="0" view="pageBreakPreview" zoomScaleNormal="100" zoomScaleSheetLayoutView="100" workbookViewId="0">
      <selection activeCell="A10" sqref="A10:IV14"/>
    </sheetView>
  </sheetViews>
  <sheetFormatPr defaultColWidth="8" defaultRowHeight="14.25"/>
  <cols>
    <col min="1" max="1" width="11.6640625" style="178" customWidth="1"/>
    <col min="2" max="5" width="9.44140625" style="179" customWidth="1"/>
    <col min="6" max="6" width="8.5546875" style="179" customWidth="1"/>
    <col min="7" max="9" width="8.77734375" style="179" customWidth="1"/>
    <col min="10" max="16384" width="8" style="180"/>
  </cols>
  <sheetData>
    <row r="1" spans="1:10" s="148" customFormat="1" ht="15" customHeight="1">
      <c r="A1" s="148" t="s">
        <v>54</v>
      </c>
      <c r="I1" s="105" t="s">
        <v>55</v>
      </c>
      <c r="J1" s="149"/>
    </row>
    <row r="2" spans="1:10" s="148" customFormat="1" ht="15" customHeight="1">
      <c r="A2" s="147"/>
      <c r="I2" s="119"/>
    </row>
    <row r="3" spans="1:10" s="177" customFormat="1" ht="24.95" customHeight="1">
      <c r="A3" s="392" t="s">
        <v>147</v>
      </c>
      <c r="B3" s="392"/>
      <c r="C3" s="392"/>
      <c r="D3" s="392"/>
      <c r="E3" s="392"/>
      <c r="F3" s="392"/>
      <c r="G3" s="392"/>
      <c r="H3" s="392"/>
      <c r="I3" s="393"/>
    </row>
    <row r="4" spans="1:10" s="177" customFormat="1" ht="24.95" customHeight="1">
      <c r="A4" s="392" t="s">
        <v>148</v>
      </c>
      <c r="B4" s="392"/>
      <c r="C4" s="392"/>
      <c r="D4" s="392"/>
      <c r="E4" s="392"/>
      <c r="F4" s="392"/>
      <c r="G4" s="392"/>
      <c r="H4" s="392"/>
      <c r="I4" s="393"/>
    </row>
    <row r="5" spans="1:10" s="148" customFormat="1" ht="15" customHeight="1" thickBot="1">
      <c r="A5" s="150" t="s">
        <v>86</v>
      </c>
      <c r="B5" s="150"/>
      <c r="C5" s="150"/>
      <c r="D5" s="150"/>
      <c r="E5" s="150"/>
      <c r="F5" s="150"/>
      <c r="G5" s="150"/>
      <c r="H5" s="150"/>
      <c r="I5" s="181" t="s">
        <v>87</v>
      </c>
    </row>
    <row r="6" spans="1:10" s="151" customFormat="1" ht="27" customHeight="1">
      <c r="A6" s="394" t="s">
        <v>104</v>
      </c>
      <c r="B6" s="398" t="s">
        <v>149</v>
      </c>
      <c r="C6" s="401" t="s">
        <v>150</v>
      </c>
      <c r="D6" s="401" t="s">
        <v>151</v>
      </c>
      <c r="E6" s="401" t="s">
        <v>152</v>
      </c>
      <c r="F6" s="401" t="s">
        <v>153</v>
      </c>
      <c r="G6" s="401"/>
      <c r="H6" s="401"/>
      <c r="I6" s="405"/>
    </row>
    <row r="7" spans="1:10" s="151" customFormat="1" ht="17.25" customHeight="1">
      <c r="A7" s="395"/>
      <c r="B7" s="399"/>
      <c r="C7" s="402"/>
      <c r="D7" s="402"/>
      <c r="E7" s="402"/>
      <c r="F7" s="404"/>
      <c r="G7" s="406" t="s">
        <v>154</v>
      </c>
      <c r="H7" s="406" t="s">
        <v>155</v>
      </c>
      <c r="I7" s="407" t="s">
        <v>156</v>
      </c>
    </row>
    <row r="8" spans="1:10" s="151" customFormat="1" ht="17.25" customHeight="1">
      <c r="A8" s="395"/>
      <c r="B8" s="399"/>
      <c r="C8" s="402"/>
      <c r="D8" s="402"/>
      <c r="E8" s="402"/>
      <c r="F8" s="402"/>
      <c r="G8" s="402"/>
      <c r="H8" s="402"/>
      <c r="I8" s="408"/>
    </row>
    <row r="9" spans="1:10" s="151" customFormat="1" ht="17.25" customHeight="1">
      <c r="A9" s="396"/>
      <c r="B9" s="400"/>
      <c r="C9" s="403"/>
      <c r="D9" s="403"/>
      <c r="E9" s="403"/>
      <c r="F9" s="403"/>
      <c r="G9" s="403"/>
      <c r="H9" s="403"/>
      <c r="I9" s="409"/>
    </row>
    <row r="10" spans="1:10" s="330" customFormat="1" ht="30" customHeight="1">
      <c r="A10" s="328">
        <v>2020</v>
      </c>
      <c r="B10" s="329">
        <f>SUM(C10:F10)</f>
        <v>28</v>
      </c>
      <c r="C10" s="329">
        <v>9</v>
      </c>
      <c r="D10" s="329">
        <v>8</v>
      </c>
      <c r="E10" s="329">
        <v>11</v>
      </c>
      <c r="F10" s="329">
        <v>0</v>
      </c>
      <c r="G10" s="329">
        <v>0</v>
      </c>
      <c r="H10" s="329">
        <v>0</v>
      </c>
      <c r="I10" s="329">
        <v>0</v>
      </c>
    </row>
    <row r="11" spans="1:10" s="330" customFormat="1" ht="30" customHeight="1">
      <c r="A11" s="317">
        <v>2021</v>
      </c>
      <c r="B11" s="329">
        <f>SUM(C11:F11)</f>
        <v>26</v>
      </c>
      <c r="C11" s="200">
        <v>5</v>
      </c>
      <c r="D11" s="200">
        <v>7</v>
      </c>
      <c r="E11" s="200">
        <v>12</v>
      </c>
      <c r="F11" s="200">
        <f>SUM(G11:I11)</f>
        <v>2</v>
      </c>
      <c r="G11" s="200">
        <v>2</v>
      </c>
      <c r="H11" s="200">
        <v>0</v>
      </c>
      <c r="I11" s="200">
        <v>0</v>
      </c>
    </row>
    <row r="12" spans="1:10" s="330" customFormat="1" ht="30" customHeight="1">
      <c r="A12" s="317">
        <v>2022</v>
      </c>
      <c r="B12" s="329">
        <f>SUM(C12:F12)</f>
        <v>26</v>
      </c>
      <c r="C12" s="200">
        <v>5</v>
      </c>
      <c r="D12" s="200">
        <v>7</v>
      </c>
      <c r="E12" s="200">
        <v>12</v>
      </c>
      <c r="F12" s="200">
        <f>SUM(G12:I12)</f>
        <v>2</v>
      </c>
      <c r="G12" s="200">
        <v>2</v>
      </c>
      <c r="H12" s="200">
        <v>0</v>
      </c>
      <c r="I12" s="200">
        <v>0</v>
      </c>
    </row>
    <row r="13" spans="1:10" s="330" customFormat="1" ht="30" customHeight="1">
      <c r="A13" s="317">
        <v>2023</v>
      </c>
      <c r="B13" s="329">
        <f>SUM(C13:F13)</f>
        <v>25</v>
      </c>
      <c r="C13" s="200">
        <v>5</v>
      </c>
      <c r="D13" s="200">
        <v>7</v>
      </c>
      <c r="E13" s="200">
        <v>11</v>
      </c>
      <c r="F13" s="200">
        <v>2</v>
      </c>
      <c r="G13" s="200">
        <v>2</v>
      </c>
      <c r="H13" s="200"/>
      <c r="I13" s="200"/>
    </row>
    <row r="14" spans="1:10" s="279" customFormat="1" ht="30" customHeight="1" thickBot="1">
      <c r="A14" s="278">
        <v>2024</v>
      </c>
      <c r="B14" s="331">
        <f>SUM(C14:F14)</f>
        <v>25</v>
      </c>
      <c r="C14" s="155">
        <v>5</v>
      </c>
      <c r="D14" s="155">
        <v>7</v>
      </c>
      <c r="E14" s="155">
        <v>11</v>
      </c>
      <c r="F14" s="155">
        <f>SUM(G14:I14)</f>
        <v>2</v>
      </c>
      <c r="G14" s="155">
        <v>2</v>
      </c>
      <c r="H14" s="155">
        <v>0</v>
      </c>
      <c r="I14" s="155">
        <v>0</v>
      </c>
    </row>
    <row r="15" spans="1:10" s="152" customFormat="1" ht="30" customHeight="1">
      <c r="A15" s="397" t="s">
        <v>203</v>
      </c>
      <c r="B15" s="397"/>
      <c r="C15" s="397"/>
      <c r="D15" s="397"/>
      <c r="E15" s="397"/>
      <c r="F15" s="397"/>
      <c r="G15" s="397"/>
      <c r="H15" s="397"/>
      <c r="I15" s="397"/>
    </row>
    <row r="16" spans="1:10" s="16" customFormat="1" ht="15.75" customHeight="1">
      <c r="A16" s="153"/>
      <c r="B16" s="65"/>
      <c r="C16" s="14"/>
      <c r="D16" s="14"/>
      <c r="E16" s="14"/>
      <c r="F16" s="14"/>
      <c r="G16" s="14"/>
      <c r="H16" s="14"/>
      <c r="I16" s="56"/>
    </row>
    <row r="17" spans="1:9" s="16" customFormat="1" ht="10.5">
      <c r="A17" s="152"/>
      <c r="B17" s="18"/>
      <c r="C17" s="18"/>
      <c r="D17" s="18"/>
      <c r="E17" s="18"/>
      <c r="F17" s="18"/>
      <c r="G17" s="18"/>
      <c r="H17" s="18"/>
      <c r="I17" s="18"/>
    </row>
    <row r="18" spans="1:9" s="15" customFormat="1" ht="2.25" customHeight="1">
      <c r="A18" s="154"/>
      <c r="B18" s="17"/>
      <c r="C18" s="17"/>
      <c r="D18" s="17"/>
      <c r="E18" s="17"/>
      <c r="F18" s="17"/>
      <c r="G18" s="17"/>
      <c r="H18" s="17"/>
      <c r="I18" s="17"/>
    </row>
    <row r="19" spans="1:9" s="15" customFormat="1" ht="11.25" hidden="1">
      <c r="A19" s="154"/>
      <c r="B19" s="17"/>
      <c r="C19" s="17"/>
      <c r="D19" s="17"/>
      <c r="E19" s="17"/>
      <c r="F19" s="17"/>
      <c r="G19" s="17"/>
      <c r="H19" s="17"/>
      <c r="I19" s="17"/>
    </row>
    <row r="20" spans="1:9" s="15" customFormat="1" ht="11.25" hidden="1">
      <c r="A20" s="154"/>
      <c r="B20" s="17"/>
      <c r="C20" s="17"/>
      <c r="D20" s="17"/>
      <c r="E20" s="17"/>
      <c r="F20" s="17"/>
      <c r="G20" s="17"/>
      <c r="H20" s="17"/>
      <c r="I20" s="17"/>
    </row>
    <row r="21" spans="1:9" s="15" customFormat="1" ht="11.25" hidden="1">
      <c r="A21" s="154"/>
      <c r="B21" s="17"/>
      <c r="C21" s="17"/>
      <c r="D21" s="17"/>
      <c r="E21" s="17"/>
      <c r="F21" s="17"/>
      <c r="G21" s="17"/>
      <c r="H21" s="17"/>
      <c r="I21" s="17"/>
    </row>
    <row r="22" spans="1:9" s="15" customFormat="1" ht="11.25" hidden="1">
      <c r="A22" s="154"/>
      <c r="B22" s="17"/>
      <c r="C22" s="17"/>
      <c r="D22" s="17"/>
      <c r="E22" s="17"/>
      <c r="F22" s="17"/>
      <c r="G22" s="17"/>
      <c r="H22" s="17"/>
      <c r="I22" s="17"/>
    </row>
    <row r="23" spans="1:9" s="15" customFormat="1" ht="11.25" hidden="1">
      <c r="A23" s="154"/>
      <c r="B23" s="17"/>
      <c r="C23" s="17"/>
      <c r="D23" s="17"/>
      <c r="E23" s="17"/>
      <c r="F23" s="17"/>
      <c r="G23" s="17"/>
      <c r="H23" s="17"/>
      <c r="I23" s="17"/>
    </row>
    <row r="24" spans="1:9" s="15" customFormat="1" ht="11.25" hidden="1">
      <c r="A24" s="154"/>
      <c r="B24" s="17"/>
      <c r="C24" s="17"/>
      <c r="D24" s="17"/>
      <c r="E24" s="17"/>
      <c r="F24" s="17"/>
      <c r="G24" s="17"/>
      <c r="H24" s="17"/>
      <c r="I24" s="17"/>
    </row>
    <row r="25" spans="1:9" s="15" customFormat="1" ht="11.25">
      <c r="A25" s="154"/>
      <c r="B25" s="17"/>
      <c r="C25" s="17"/>
      <c r="D25" s="17"/>
      <c r="E25" s="17"/>
      <c r="F25" s="17"/>
      <c r="G25" s="17"/>
      <c r="H25" s="17"/>
      <c r="I25" s="17"/>
    </row>
    <row r="26" spans="1:9" s="15" customFormat="1" ht="11.25">
      <c r="A26" s="154"/>
      <c r="B26" s="17"/>
      <c r="C26" s="17"/>
      <c r="D26" s="17"/>
      <c r="E26" s="17"/>
      <c r="F26" s="17"/>
      <c r="G26" s="17"/>
      <c r="H26" s="17"/>
      <c r="I26" s="17"/>
    </row>
    <row r="27" spans="1:9" s="15" customFormat="1" ht="11.25">
      <c r="A27" s="154"/>
      <c r="B27" s="17"/>
      <c r="C27" s="17"/>
      <c r="D27" s="17"/>
      <c r="E27" s="17"/>
      <c r="F27" s="17"/>
      <c r="G27" s="17"/>
      <c r="H27" s="17"/>
      <c r="I27" s="17"/>
    </row>
    <row r="28" spans="1:9" s="15" customFormat="1" ht="11.25">
      <c r="A28" s="154"/>
      <c r="B28" s="17"/>
      <c r="C28" s="17"/>
      <c r="D28" s="17"/>
      <c r="E28" s="17"/>
      <c r="F28" s="17"/>
      <c r="G28" s="17"/>
      <c r="H28" s="17"/>
      <c r="I28" s="17"/>
    </row>
    <row r="29" spans="1:9" s="15" customFormat="1" ht="11.25">
      <c r="A29" s="154"/>
      <c r="B29" s="17"/>
      <c r="C29" s="17"/>
      <c r="D29" s="17"/>
      <c r="E29" s="17"/>
      <c r="F29" s="17"/>
      <c r="G29" s="17"/>
      <c r="H29" s="17"/>
      <c r="I29" s="17"/>
    </row>
    <row r="30" spans="1:9" s="15" customFormat="1" ht="11.25">
      <c r="A30" s="154"/>
      <c r="B30" s="17"/>
      <c r="C30" s="17"/>
      <c r="D30" s="17"/>
      <c r="E30" s="17"/>
      <c r="F30" s="17"/>
      <c r="G30" s="17"/>
      <c r="H30" s="17"/>
      <c r="I30" s="17"/>
    </row>
    <row r="31" spans="1:9" s="15" customFormat="1" ht="11.25">
      <c r="A31" s="154"/>
      <c r="B31" s="17"/>
      <c r="C31" s="17"/>
      <c r="D31" s="17"/>
      <c r="E31" s="17"/>
      <c r="F31" s="17"/>
      <c r="G31" s="17"/>
      <c r="H31" s="17"/>
      <c r="I31" s="17"/>
    </row>
    <row r="32" spans="1:9" s="15" customFormat="1" ht="11.25">
      <c r="A32" s="154"/>
      <c r="B32" s="17"/>
      <c r="C32" s="17"/>
      <c r="D32" s="17"/>
      <c r="E32" s="17"/>
      <c r="F32" s="17"/>
      <c r="G32" s="17"/>
      <c r="H32" s="17"/>
      <c r="I32" s="17"/>
    </row>
    <row r="33" spans="1:9" s="15" customFormat="1" ht="11.25">
      <c r="A33" s="154"/>
      <c r="B33" s="17"/>
      <c r="C33" s="17"/>
      <c r="D33" s="17"/>
      <c r="E33" s="17"/>
      <c r="F33" s="17"/>
      <c r="G33" s="17"/>
      <c r="H33" s="17"/>
      <c r="I33" s="17"/>
    </row>
    <row r="34" spans="1:9" s="15" customFormat="1" ht="11.25">
      <c r="A34" s="154"/>
      <c r="B34" s="17"/>
      <c r="C34" s="17"/>
      <c r="D34" s="17"/>
      <c r="E34" s="17"/>
      <c r="F34" s="17"/>
      <c r="G34" s="17"/>
      <c r="H34" s="17"/>
      <c r="I34" s="17"/>
    </row>
    <row r="35" spans="1:9" s="15" customFormat="1" ht="11.25">
      <c r="A35" s="154"/>
      <c r="B35" s="17"/>
      <c r="C35" s="17"/>
      <c r="D35" s="17"/>
      <c r="E35" s="17"/>
      <c r="F35" s="17"/>
      <c r="G35" s="17"/>
      <c r="H35" s="17"/>
      <c r="I35" s="17"/>
    </row>
    <row r="36" spans="1:9" s="15" customFormat="1" ht="11.25">
      <c r="A36" s="154"/>
      <c r="B36" s="17"/>
      <c r="C36" s="17"/>
      <c r="D36" s="17"/>
      <c r="E36" s="17"/>
      <c r="F36" s="17"/>
      <c r="G36" s="17"/>
      <c r="H36" s="17"/>
      <c r="I36" s="17"/>
    </row>
    <row r="37" spans="1:9" s="15" customFormat="1" ht="11.25">
      <c r="A37" s="154"/>
      <c r="B37" s="17"/>
      <c r="C37" s="17"/>
      <c r="D37" s="17"/>
      <c r="E37" s="17"/>
      <c r="F37" s="17"/>
      <c r="G37" s="17"/>
      <c r="H37" s="17"/>
      <c r="I37" s="17"/>
    </row>
    <row r="38" spans="1:9" s="15" customFormat="1" ht="11.25">
      <c r="A38" s="154"/>
      <c r="B38" s="17"/>
      <c r="C38" s="17"/>
      <c r="D38" s="17"/>
      <c r="E38" s="17"/>
      <c r="F38" s="17"/>
      <c r="G38" s="17"/>
      <c r="H38" s="17"/>
      <c r="I38" s="17"/>
    </row>
    <row r="39" spans="1:9" s="15" customFormat="1" ht="11.25">
      <c r="A39" s="154"/>
      <c r="B39" s="17"/>
      <c r="C39" s="17"/>
      <c r="D39" s="17"/>
      <c r="E39" s="17"/>
      <c r="F39" s="17"/>
      <c r="G39" s="17"/>
      <c r="H39" s="17"/>
      <c r="I39" s="17"/>
    </row>
    <row r="40" spans="1:9" s="15" customFormat="1" ht="11.25">
      <c r="A40" s="154"/>
      <c r="B40" s="17"/>
      <c r="C40" s="17"/>
      <c r="D40" s="17"/>
      <c r="E40" s="17"/>
      <c r="F40" s="17"/>
      <c r="G40" s="17"/>
      <c r="H40" s="17"/>
      <c r="I40" s="17"/>
    </row>
    <row r="41" spans="1:9" s="15" customFormat="1" ht="11.25">
      <c r="A41" s="154"/>
      <c r="B41" s="17"/>
      <c r="C41" s="17"/>
      <c r="D41" s="17"/>
      <c r="E41" s="17"/>
      <c r="F41" s="17"/>
      <c r="G41" s="17"/>
      <c r="H41" s="17"/>
      <c r="I41" s="17"/>
    </row>
    <row r="42" spans="1:9" s="15" customFormat="1" ht="11.25">
      <c r="A42" s="154"/>
      <c r="B42" s="17"/>
      <c r="C42" s="17"/>
      <c r="D42" s="17"/>
      <c r="E42" s="17"/>
      <c r="F42" s="17"/>
      <c r="G42" s="17"/>
      <c r="H42" s="17"/>
      <c r="I42" s="17"/>
    </row>
    <row r="43" spans="1:9" s="15" customFormat="1" ht="11.25">
      <c r="A43" s="154"/>
      <c r="B43" s="17"/>
      <c r="C43" s="17"/>
      <c r="D43" s="17"/>
      <c r="E43" s="17"/>
      <c r="F43" s="17"/>
      <c r="G43" s="17"/>
      <c r="H43" s="17"/>
      <c r="I43" s="17"/>
    </row>
    <row r="44" spans="1:9" s="15" customFormat="1" ht="11.25">
      <c r="A44" s="154"/>
      <c r="B44" s="17"/>
      <c r="C44" s="17"/>
      <c r="D44" s="17"/>
      <c r="E44" s="17"/>
      <c r="F44" s="17"/>
      <c r="G44" s="17"/>
      <c r="H44" s="17"/>
      <c r="I44" s="17"/>
    </row>
    <row r="45" spans="1:9" s="15" customFormat="1" ht="11.25">
      <c r="A45" s="154"/>
      <c r="B45" s="17"/>
      <c r="C45" s="17"/>
      <c r="D45" s="17"/>
      <c r="E45" s="17"/>
      <c r="F45" s="17"/>
      <c r="G45" s="17"/>
      <c r="H45" s="17"/>
      <c r="I45" s="17"/>
    </row>
    <row r="46" spans="1:9" s="15" customFormat="1" ht="11.25">
      <c r="A46" s="154"/>
      <c r="B46" s="17"/>
      <c r="C46" s="17"/>
      <c r="D46" s="17"/>
      <c r="E46" s="17"/>
      <c r="F46" s="17"/>
      <c r="G46" s="17"/>
      <c r="H46" s="17"/>
      <c r="I46" s="17"/>
    </row>
    <row r="47" spans="1:9" s="15" customFormat="1" ht="11.25">
      <c r="A47" s="154"/>
      <c r="B47" s="17"/>
      <c r="C47" s="17"/>
      <c r="D47" s="17"/>
      <c r="E47" s="17"/>
      <c r="F47" s="17"/>
      <c r="G47" s="17"/>
      <c r="H47" s="17"/>
      <c r="I47" s="17"/>
    </row>
    <row r="48" spans="1:9" s="15" customFormat="1" ht="11.25">
      <c r="A48" s="154"/>
      <c r="B48" s="17"/>
      <c r="C48" s="17"/>
      <c r="D48" s="17"/>
      <c r="E48" s="17"/>
      <c r="F48" s="17"/>
      <c r="G48" s="17"/>
      <c r="H48" s="17"/>
      <c r="I48" s="17"/>
    </row>
    <row r="49" spans="1:9" s="15" customFormat="1" ht="11.25">
      <c r="A49" s="154"/>
      <c r="B49" s="17"/>
      <c r="C49" s="17"/>
      <c r="D49" s="17"/>
      <c r="E49" s="17"/>
      <c r="F49" s="17"/>
      <c r="G49" s="17"/>
      <c r="H49" s="17"/>
      <c r="I49" s="17"/>
    </row>
    <row r="50" spans="1:9" s="15" customFormat="1" ht="11.25">
      <c r="A50" s="154"/>
      <c r="B50" s="17"/>
      <c r="C50" s="17"/>
      <c r="D50" s="17"/>
      <c r="E50" s="17"/>
      <c r="F50" s="17"/>
      <c r="G50" s="17"/>
      <c r="H50" s="17"/>
      <c r="I50" s="17"/>
    </row>
    <row r="51" spans="1:9" s="15" customFormat="1" ht="11.25">
      <c r="A51" s="154"/>
      <c r="B51" s="17"/>
      <c r="C51" s="17"/>
      <c r="D51" s="17"/>
      <c r="E51" s="17"/>
      <c r="F51" s="17"/>
      <c r="G51" s="17"/>
      <c r="H51" s="17"/>
      <c r="I51" s="17"/>
    </row>
    <row r="52" spans="1:9" s="15" customFormat="1" ht="11.25">
      <c r="A52" s="154"/>
      <c r="B52" s="17"/>
      <c r="C52" s="17"/>
      <c r="D52" s="17"/>
      <c r="E52" s="17"/>
      <c r="F52" s="17"/>
      <c r="G52" s="17"/>
      <c r="H52" s="17"/>
      <c r="I52" s="17"/>
    </row>
    <row r="53" spans="1:9" s="15" customFormat="1" ht="11.25">
      <c r="A53" s="154"/>
      <c r="B53" s="17"/>
      <c r="C53" s="17"/>
      <c r="D53" s="17"/>
      <c r="E53" s="17"/>
      <c r="F53" s="17"/>
      <c r="G53" s="17"/>
      <c r="H53" s="17"/>
      <c r="I53" s="17"/>
    </row>
    <row r="54" spans="1:9" s="15" customFormat="1" ht="11.25">
      <c r="A54" s="154"/>
      <c r="B54" s="17"/>
      <c r="C54" s="17"/>
      <c r="D54" s="17"/>
      <c r="E54" s="17"/>
      <c r="F54" s="17"/>
      <c r="G54" s="17"/>
      <c r="H54" s="17"/>
      <c r="I54" s="17"/>
    </row>
    <row r="55" spans="1:9" s="15" customFormat="1" ht="11.25">
      <c r="A55" s="154"/>
      <c r="B55" s="17"/>
      <c r="C55" s="17"/>
      <c r="D55" s="17"/>
      <c r="E55" s="17"/>
      <c r="F55" s="17"/>
      <c r="G55" s="17"/>
      <c r="H55" s="17"/>
      <c r="I55" s="17"/>
    </row>
    <row r="56" spans="1:9" s="15" customFormat="1" ht="11.25">
      <c r="A56" s="154"/>
      <c r="B56" s="17"/>
      <c r="C56" s="17"/>
      <c r="D56" s="17"/>
      <c r="E56" s="17"/>
      <c r="F56" s="17"/>
      <c r="G56" s="17"/>
      <c r="H56" s="17"/>
      <c r="I56" s="17"/>
    </row>
    <row r="57" spans="1:9" s="15" customFormat="1" ht="11.25">
      <c r="A57" s="154"/>
      <c r="B57" s="17"/>
      <c r="C57" s="17"/>
      <c r="D57" s="17"/>
      <c r="E57" s="17"/>
      <c r="F57" s="17"/>
      <c r="G57" s="17"/>
      <c r="H57" s="17"/>
      <c r="I57" s="17"/>
    </row>
    <row r="58" spans="1:9" s="15" customFormat="1" ht="11.25">
      <c r="A58" s="154"/>
      <c r="B58" s="17"/>
      <c r="C58" s="17"/>
      <c r="D58" s="17"/>
      <c r="E58" s="17"/>
      <c r="F58" s="17"/>
      <c r="G58" s="17"/>
      <c r="H58" s="17"/>
      <c r="I58" s="17"/>
    </row>
    <row r="59" spans="1:9" s="15" customFormat="1" ht="11.25">
      <c r="A59" s="154"/>
      <c r="B59" s="17"/>
      <c r="C59" s="17"/>
      <c r="D59" s="17"/>
      <c r="E59" s="17"/>
      <c r="F59" s="17"/>
      <c r="G59" s="17"/>
      <c r="H59" s="17"/>
      <c r="I59" s="17"/>
    </row>
    <row r="60" spans="1:9" s="15" customFormat="1" ht="11.25">
      <c r="A60" s="154"/>
      <c r="B60" s="17"/>
      <c r="C60" s="17"/>
      <c r="D60" s="17"/>
      <c r="E60" s="17"/>
      <c r="F60" s="17"/>
      <c r="G60" s="17"/>
      <c r="H60" s="17"/>
      <c r="I60" s="17"/>
    </row>
    <row r="61" spans="1:9" s="15" customFormat="1" ht="11.25">
      <c r="A61" s="154"/>
      <c r="B61" s="17"/>
      <c r="C61" s="17"/>
      <c r="D61" s="17"/>
      <c r="E61" s="17"/>
      <c r="F61" s="17"/>
      <c r="G61" s="17"/>
      <c r="H61" s="17"/>
      <c r="I61" s="17"/>
    </row>
    <row r="62" spans="1:9" s="15" customFormat="1" ht="11.25">
      <c r="A62" s="154"/>
      <c r="B62" s="17"/>
      <c r="C62" s="17"/>
      <c r="D62" s="17"/>
      <c r="E62" s="17"/>
      <c r="F62" s="17"/>
      <c r="G62" s="17"/>
      <c r="H62" s="17"/>
      <c r="I62" s="17"/>
    </row>
    <row r="63" spans="1:9" s="15" customFormat="1" ht="11.25">
      <c r="A63" s="154"/>
      <c r="B63" s="17"/>
      <c r="C63" s="17"/>
      <c r="D63" s="17"/>
      <c r="E63" s="17"/>
      <c r="F63" s="17"/>
      <c r="G63" s="17"/>
      <c r="H63" s="17"/>
      <c r="I63" s="17"/>
    </row>
    <row r="64" spans="1:9" s="15" customFormat="1" ht="11.25">
      <c r="A64" s="154"/>
      <c r="B64" s="17"/>
      <c r="C64" s="17"/>
      <c r="D64" s="17"/>
      <c r="E64" s="17"/>
      <c r="F64" s="17"/>
      <c r="G64" s="17"/>
      <c r="H64" s="17"/>
      <c r="I64" s="17"/>
    </row>
    <row r="65" spans="1:9" s="15" customFormat="1" ht="11.25">
      <c r="A65" s="154"/>
      <c r="B65" s="17"/>
      <c r="C65" s="17"/>
      <c r="D65" s="17"/>
      <c r="E65" s="17"/>
      <c r="F65" s="17"/>
      <c r="G65" s="17"/>
      <c r="H65" s="17"/>
      <c r="I65" s="17"/>
    </row>
    <row r="66" spans="1:9" s="15" customFormat="1" ht="11.25">
      <c r="A66" s="154"/>
      <c r="B66" s="17"/>
      <c r="C66" s="17"/>
      <c r="D66" s="17"/>
      <c r="E66" s="17"/>
      <c r="F66" s="17"/>
      <c r="G66" s="17"/>
      <c r="H66" s="17"/>
      <c r="I66" s="17"/>
    </row>
    <row r="67" spans="1:9" s="15" customFormat="1" ht="11.25">
      <c r="A67" s="154"/>
      <c r="B67" s="17"/>
      <c r="C67" s="17"/>
      <c r="D67" s="17"/>
      <c r="E67" s="17"/>
      <c r="F67" s="17"/>
      <c r="G67" s="17"/>
      <c r="H67" s="17"/>
      <c r="I67" s="17"/>
    </row>
    <row r="68" spans="1:9" s="15" customFormat="1" ht="11.25">
      <c r="A68" s="154"/>
      <c r="B68" s="17"/>
      <c r="C68" s="17"/>
      <c r="D68" s="17"/>
      <c r="E68" s="17"/>
      <c r="F68" s="17"/>
      <c r="G68" s="17"/>
      <c r="H68" s="17"/>
      <c r="I68" s="17"/>
    </row>
    <row r="69" spans="1:9" s="15" customFormat="1" ht="11.25">
      <c r="A69" s="154"/>
      <c r="B69" s="17"/>
      <c r="C69" s="17"/>
      <c r="D69" s="17"/>
      <c r="E69" s="17"/>
      <c r="F69" s="17"/>
      <c r="G69" s="17"/>
      <c r="H69" s="17"/>
      <c r="I69" s="17"/>
    </row>
    <row r="70" spans="1:9" s="15" customFormat="1" ht="11.25">
      <c r="A70" s="154"/>
      <c r="B70" s="17"/>
      <c r="C70" s="17"/>
      <c r="D70" s="17"/>
      <c r="E70" s="17"/>
      <c r="F70" s="17"/>
      <c r="G70" s="17"/>
      <c r="H70" s="17"/>
      <c r="I70" s="17"/>
    </row>
    <row r="71" spans="1:9" s="15" customFormat="1" ht="11.25">
      <c r="A71" s="154"/>
      <c r="B71" s="17"/>
      <c r="C71" s="17"/>
      <c r="D71" s="17"/>
      <c r="E71" s="17"/>
      <c r="F71" s="17"/>
      <c r="G71" s="17"/>
      <c r="H71" s="17"/>
      <c r="I71" s="17"/>
    </row>
    <row r="72" spans="1:9" s="15" customFormat="1" ht="11.25">
      <c r="A72" s="154"/>
      <c r="B72" s="17"/>
      <c r="C72" s="17"/>
      <c r="D72" s="17"/>
      <c r="E72" s="17"/>
      <c r="F72" s="17"/>
      <c r="G72" s="17"/>
      <c r="H72" s="17"/>
      <c r="I72" s="17"/>
    </row>
    <row r="73" spans="1:9" s="15" customFormat="1" ht="11.25">
      <c r="A73" s="154"/>
      <c r="B73" s="17"/>
      <c r="C73" s="17"/>
      <c r="D73" s="17"/>
      <c r="E73" s="17"/>
      <c r="F73" s="17"/>
      <c r="G73" s="17"/>
      <c r="H73" s="17"/>
      <c r="I73" s="17"/>
    </row>
    <row r="74" spans="1:9" s="15" customFormat="1" ht="11.25">
      <c r="A74" s="154"/>
      <c r="B74" s="17"/>
      <c r="C74" s="17"/>
      <c r="D74" s="17"/>
      <c r="E74" s="17"/>
      <c r="F74" s="17"/>
      <c r="G74" s="17"/>
      <c r="H74" s="17"/>
      <c r="I74" s="17"/>
    </row>
    <row r="75" spans="1:9" s="15" customFormat="1" ht="11.25">
      <c r="A75" s="154"/>
      <c r="B75" s="17"/>
      <c r="C75" s="17"/>
      <c r="D75" s="17"/>
      <c r="E75" s="17"/>
      <c r="F75" s="17"/>
      <c r="G75" s="17"/>
      <c r="H75" s="17"/>
      <c r="I75" s="17"/>
    </row>
    <row r="76" spans="1:9" s="15" customFormat="1" ht="11.25">
      <c r="A76" s="154"/>
      <c r="B76" s="17"/>
      <c r="C76" s="17"/>
      <c r="D76" s="17"/>
      <c r="E76" s="17"/>
      <c r="F76" s="17"/>
      <c r="G76" s="17"/>
      <c r="H76" s="17"/>
      <c r="I76" s="17"/>
    </row>
    <row r="77" spans="1:9" s="15" customFormat="1" ht="11.25">
      <c r="A77" s="154"/>
      <c r="B77" s="17"/>
      <c r="C77" s="17"/>
      <c r="D77" s="17"/>
      <c r="E77" s="17"/>
      <c r="F77" s="17"/>
      <c r="G77" s="17"/>
      <c r="H77" s="17"/>
      <c r="I77" s="17"/>
    </row>
    <row r="78" spans="1:9" s="15" customFormat="1" ht="11.25">
      <c r="A78" s="154"/>
      <c r="B78" s="17"/>
      <c r="C78" s="17"/>
      <c r="D78" s="17"/>
      <c r="E78" s="17"/>
      <c r="F78" s="17"/>
      <c r="G78" s="17"/>
      <c r="H78" s="17"/>
      <c r="I78" s="17"/>
    </row>
    <row r="79" spans="1:9" s="15" customFormat="1" ht="11.25">
      <c r="A79" s="154"/>
      <c r="B79" s="17"/>
      <c r="C79" s="17"/>
      <c r="D79" s="17"/>
      <c r="E79" s="17"/>
      <c r="F79" s="17"/>
      <c r="G79" s="17"/>
      <c r="H79" s="17"/>
      <c r="I79" s="17"/>
    </row>
  </sheetData>
  <mergeCells count="13">
    <mergeCell ref="A3:I3"/>
    <mergeCell ref="A4:I4"/>
    <mergeCell ref="A6:A9"/>
    <mergeCell ref="A15:I15"/>
    <mergeCell ref="B6:B9"/>
    <mergeCell ref="C6:C9"/>
    <mergeCell ref="D6:D9"/>
    <mergeCell ref="E6:E9"/>
    <mergeCell ref="F7:F9"/>
    <mergeCell ref="F6:I6"/>
    <mergeCell ref="G7:G9"/>
    <mergeCell ref="H7:H9"/>
    <mergeCell ref="I7:I9"/>
  </mergeCells>
  <phoneticPr fontId="7" type="noConversion"/>
  <pageMargins left="0.75" right="0.75" top="1" bottom="1" header="0.5" footer="0.5"/>
  <pageSetup paperSize="9" scale="8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5"/>
  <sheetViews>
    <sheetView showGridLines="0" view="pageBreakPreview" topLeftCell="A3" zoomScaleNormal="100" zoomScaleSheetLayoutView="100" workbookViewId="0">
      <selection activeCell="C15" sqref="C15"/>
    </sheetView>
  </sheetViews>
  <sheetFormatPr defaultRowHeight="12"/>
  <cols>
    <col min="1" max="1" width="6.77734375" style="132" customWidth="1"/>
    <col min="2" max="2" width="8.5546875" style="132" customWidth="1"/>
    <col min="3" max="3" width="8.44140625" style="4" customWidth="1"/>
    <col min="4" max="4" width="9.109375" style="4" customWidth="1"/>
    <col min="5" max="5" width="8.33203125" style="4" customWidth="1"/>
    <col min="6" max="6" width="8.77734375" style="4" customWidth="1"/>
    <col min="7" max="7" width="9" style="4" customWidth="1"/>
    <col min="8" max="8" width="9.109375" style="4" customWidth="1"/>
    <col min="9" max="9" width="8.33203125" style="4" customWidth="1"/>
    <col min="10" max="10" width="8.88671875" style="4"/>
    <col min="11" max="13" width="6.77734375" style="4" customWidth="1"/>
    <col min="14" max="16384" width="8.88671875" style="4"/>
  </cols>
  <sheetData>
    <row r="1" spans="1:10" s="130" customFormat="1" ht="15" customHeight="1">
      <c r="A1" s="101" t="s">
        <v>58</v>
      </c>
      <c r="B1" s="104"/>
      <c r="C1" s="101"/>
      <c r="D1" s="101"/>
      <c r="E1" s="101"/>
      <c r="F1" s="101"/>
      <c r="G1" s="101"/>
      <c r="H1" s="101"/>
      <c r="I1" s="105" t="s">
        <v>55</v>
      </c>
    </row>
    <row r="2" spans="1:10" s="130" customFormat="1" ht="15" customHeight="1">
      <c r="A2" s="101"/>
      <c r="B2" s="104"/>
      <c r="C2" s="101"/>
      <c r="D2" s="101"/>
      <c r="E2" s="101"/>
      <c r="F2" s="101"/>
      <c r="G2" s="101"/>
      <c r="H2" s="101"/>
      <c r="I2" s="105"/>
    </row>
    <row r="3" spans="1:10" s="183" customFormat="1" ht="24.95" customHeight="1">
      <c r="A3" s="359" t="s">
        <v>163</v>
      </c>
      <c r="B3" s="359"/>
      <c r="C3" s="359"/>
      <c r="D3" s="359"/>
      <c r="E3" s="359"/>
      <c r="F3" s="359"/>
      <c r="G3" s="359"/>
      <c r="H3" s="359"/>
      <c r="I3" s="359"/>
    </row>
    <row r="4" spans="1:10" s="183" customFormat="1" ht="24.95" customHeight="1">
      <c r="A4" s="359" t="s">
        <v>164</v>
      </c>
      <c r="B4" s="359"/>
      <c r="C4" s="359"/>
      <c r="D4" s="359"/>
      <c r="E4" s="359"/>
      <c r="F4" s="359"/>
      <c r="G4" s="359"/>
      <c r="H4" s="359"/>
      <c r="I4" s="359"/>
    </row>
    <row r="5" spans="1:10" s="182" customFormat="1" ht="15" customHeight="1" thickBot="1">
      <c r="A5" s="104" t="s">
        <v>166</v>
      </c>
      <c r="B5" s="104"/>
      <c r="C5" s="104"/>
      <c r="D5" s="104"/>
      <c r="E5" s="104"/>
      <c r="F5" s="104"/>
      <c r="G5" s="104"/>
      <c r="H5" s="104"/>
      <c r="I5" s="105" t="s">
        <v>165</v>
      </c>
      <c r="J5" s="133"/>
    </row>
    <row r="6" spans="1:10" s="136" customFormat="1" ht="14.25" customHeight="1">
      <c r="A6" s="428" t="s">
        <v>59</v>
      </c>
      <c r="B6" s="429"/>
      <c r="C6" s="434" t="s">
        <v>60</v>
      </c>
      <c r="D6" s="416" t="s">
        <v>172</v>
      </c>
      <c r="E6" s="134"/>
      <c r="F6" s="413" t="s">
        <v>170</v>
      </c>
      <c r="G6" s="413" t="s">
        <v>169</v>
      </c>
      <c r="H6" s="425" t="s">
        <v>168</v>
      </c>
      <c r="I6" s="410" t="s">
        <v>167</v>
      </c>
      <c r="J6" s="135"/>
    </row>
    <row r="7" spans="1:10" s="136" customFormat="1" ht="14.25" customHeight="1">
      <c r="A7" s="430"/>
      <c r="B7" s="431"/>
      <c r="C7" s="435"/>
      <c r="D7" s="417"/>
      <c r="E7" s="419" t="s">
        <v>171</v>
      </c>
      <c r="F7" s="414"/>
      <c r="G7" s="414"/>
      <c r="H7" s="426"/>
      <c r="I7" s="411"/>
      <c r="J7" s="135"/>
    </row>
    <row r="8" spans="1:10" s="136" customFormat="1" ht="14.25" customHeight="1">
      <c r="A8" s="430"/>
      <c r="B8" s="431"/>
      <c r="C8" s="435"/>
      <c r="D8" s="417"/>
      <c r="E8" s="420"/>
      <c r="F8" s="414"/>
      <c r="G8" s="414"/>
      <c r="H8" s="426"/>
      <c r="I8" s="411"/>
      <c r="J8" s="135"/>
    </row>
    <row r="9" spans="1:10" s="136" customFormat="1" ht="14.25" customHeight="1">
      <c r="A9" s="430"/>
      <c r="B9" s="431"/>
      <c r="C9" s="435"/>
      <c r="D9" s="417"/>
      <c r="E9" s="420"/>
      <c r="F9" s="414"/>
      <c r="G9" s="414"/>
      <c r="H9" s="426"/>
      <c r="I9" s="411"/>
      <c r="J9" s="135"/>
    </row>
    <row r="10" spans="1:10" s="136" customFormat="1" ht="14.25" customHeight="1">
      <c r="A10" s="432"/>
      <c r="B10" s="433"/>
      <c r="C10" s="436"/>
      <c r="D10" s="418"/>
      <c r="E10" s="421"/>
      <c r="F10" s="415"/>
      <c r="G10" s="415"/>
      <c r="H10" s="427"/>
      <c r="I10" s="412"/>
      <c r="J10" s="135"/>
    </row>
    <row r="11" spans="1:10" s="6" customFormat="1" ht="29.25" customHeight="1">
      <c r="A11" s="437">
        <v>2020</v>
      </c>
      <c r="B11" s="438"/>
      <c r="C11" s="213">
        <v>32891</v>
      </c>
      <c r="D11" s="213">
        <v>32453</v>
      </c>
      <c r="E11" s="157">
        <v>98.668328722142846</v>
      </c>
      <c r="F11" s="213">
        <v>9000</v>
      </c>
      <c r="G11" s="214">
        <v>16196</v>
      </c>
      <c r="H11" s="221">
        <v>497.7</v>
      </c>
      <c r="I11" s="222">
        <v>13801</v>
      </c>
    </row>
    <row r="12" spans="1:10" s="6" customFormat="1" ht="29.25" customHeight="1">
      <c r="A12" s="423">
        <v>2021</v>
      </c>
      <c r="B12" s="424"/>
      <c r="C12" s="213">
        <v>32001</v>
      </c>
      <c r="D12" s="213">
        <v>31728</v>
      </c>
      <c r="E12" s="159">
        <f>D12/C12*100</f>
        <v>99.146901659323149</v>
      </c>
      <c r="F12" s="213">
        <v>9000</v>
      </c>
      <c r="G12" s="213">
        <v>17894</v>
      </c>
      <c r="H12" s="213">
        <f>G12/D12*1000</f>
        <v>563.98134140191621</v>
      </c>
      <c r="I12" s="222">
        <v>14100</v>
      </c>
    </row>
    <row r="13" spans="1:10" s="6" customFormat="1" ht="29.25" customHeight="1">
      <c r="A13" s="423">
        <v>2022</v>
      </c>
      <c r="B13" s="424"/>
      <c r="C13" s="213">
        <v>31922</v>
      </c>
      <c r="D13" s="213">
        <v>31677</v>
      </c>
      <c r="E13" s="159">
        <f>D13/C13*100</f>
        <v>99.232504229058321</v>
      </c>
      <c r="F13" s="213">
        <v>9000</v>
      </c>
      <c r="G13" s="213">
        <v>17865</v>
      </c>
      <c r="H13" s="213">
        <f>G13/D13*1000</f>
        <v>563.97386116109487</v>
      </c>
      <c r="I13" s="222">
        <v>14685</v>
      </c>
    </row>
    <row r="14" spans="1:10" s="6" customFormat="1" ht="29.25" customHeight="1">
      <c r="A14" s="423">
        <v>2023</v>
      </c>
      <c r="B14" s="424"/>
      <c r="C14" s="213">
        <v>32041</v>
      </c>
      <c r="D14" s="213">
        <v>31957</v>
      </c>
      <c r="E14" s="159">
        <f>D14/C14*100</f>
        <v>99.737835897756</v>
      </c>
      <c r="F14" s="213">
        <v>9000</v>
      </c>
      <c r="G14" s="213">
        <v>18859</v>
      </c>
      <c r="H14" s="213">
        <v>590</v>
      </c>
      <c r="I14" s="222">
        <v>14673</v>
      </c>
    </row>
    <row r="15" spans="1:10" s="6" customFormat="1" ht="29.25" customHeight="1">
      <c r="A15" s="439">
        <v>2024</v>
      </c>
      <c r="B15" s="440"/>
      <c r="C15" s="215">
        <f>SUM(C17:C24)</f>
        <v>32276</v>
      </c>
      <c r="D15" s="215">
        <f>SUM(D17:D24)</f>
        <v>32200</v>
      </c>
      <c r="E15" s="158">
        <f>D15/C15*100</f>
        <v>99.764530920808028</v>
      </c>
      <c r="F15" s="215">
        <f>SUM(F17:F24)</f>
        <v>9000</v>
      </c>
      <c r="G15" s="215">
        <f>SUM(G17:G24)</f>
        <v>19928</v>
      </c>
      <c r="H15" s="215">
        <f>G15/D15*1000</f>
        <v>618.88198757763985</v>
      </c>
      <c r="I15" s="224">
        <f>SUM(I17:I24)</f>
        <v>14795</v>
      </c>
    </row>
    <row r="16" spans="1:10" s="6" customFormat="1" ht="29.25" customHeight="1">
      <c r="A16" s="225"/>
      <c r="B16" s="216"/>
      <c r="C16" s="156"/>
      <c r="D16" s="156"/>
      <c r="E16" s="159"/>
      <c r="F16" s="156"/>
      <c r="G16" s="156"/>
      <c r="H16" s="213"/>
      <c r="I16" s="226"/>
    </row>
    <row r="17" spans="1:10" s="6" customFormat="1" ht="29.25" customHeight="1">
      <c r="A17" s="223" t="s">
        <v>131</v>
      </c>
      <c r="B17" s="217" t="s">
        <v>132</v>
      </c>
      <c r="C17" s="332">
        <v>9776</v>
      </c>
      <c r="D17" s="332">
        <v>9776</v>
      </c>
      <c r="E17" s="333">
        <f>D17/C17*100</f>
        <v>100</v>
      </c>
      <c r="F17" s="334">
        <v>9000</v>
      </c>
      <c r="G17" s="335">
        <v>5703</v>
      </c>
      <c r="H17" s="336">
        <f>G17/D17*1000</f>
        <v>583.36743044189859</v>
      </c>
      <c r="I17" s="337">
        <v>3363</v>
      </c>
      <c r="J17" s="218"/>
    </row>
    <row r="18" spans="1:10" s="6" customFormat="1" ht="29.25" customHeight="1">
      <c r="A18" s="223" t="s">
        <v>0</v>
      </c>
      <c r="B18" s="217" t="s">
        <v>133</v>
      </c>
      <c r="C18" s="334">
        <v>1480</v>
      </c>
      <c r="D18" s="334">
        <v>1404</v>
      </c>
      <c r="E18" s="333">
        <f t="shared" ref="E18:E24" si="0">D18/C18*100</f>
        <v>94.864864864864856</v>
      </c>
      <c r="F18" s="334"/>
      <c r="G18" s="335">
        <v>646</v>
      </c>
      <c r="H18" s="336">
        <f t="shared" ref="H18:H24" si="1">G18/D18*1000</f>
        <v>460.1139601139601</v>
      </c>
      <c r="I18" s="337">
        <v>1000</v>
      </c>
      <c r="J18" s="218"/>
    </row>
    <row r="19" spans="1:10" s="6" customFormat="1" ht="29.25" customHeight="1">
      <c r="A19" s="223" t="s">
        <v>1</v>
      </c>
      <c r="B19" s="217" t="s">
        <v>134</v>
      </c>
      <c r="C19" s="334">
        <v>1768</v>
      </c>
      <c r="D19" s="334">
        <v>1768</v>
      </c>
      <c r="E19" s="333">
        <f t="shared" si="0"/>
        <v>100</v>
      </c>
      <c r="F19" s="334"/>
      <c r="G19" s="335">
        <v>927</v>
      </c>
      <c r="H19" s="336">
        <f t="shared" si="1"/>
        <v>524.32126696832586</v>
      </c>
      <c r="I19" s="337">
        <v>1366</v>
      </c>
      <c r="J19" s="218"/>
    </row>
    <row r="20" spans="1:10" s="6" customFormat="1" ht="29.25" customHeight="1">
      <c r="A20" s="223" t="s">
        <v>2</v>
      </c>
      <c r="B20" s="217" t="s">
        <v>135</v>
      </c>
      <c r="C20" s="334">
        <v>2763</v>
      </c>
      <c r="D20" s="334">
        <v>2763</v>
      </c>
      <c r="E20" s="333">
        <f t="shared" si="0"/>
        <v>100</v>
      </c>
      <c r="F20" s="334"/>
      <c r="G20" s="335">
        <v>1930</v>
      </c>
      <c r="H20" s="336">
        <f t="shared" si="1"/>
        <v>698.51610568222941</v>
      </c>
      <c r="I20" s="337">
        <v>1847</v>
      </c>
      <c r="J20" s="218"/>
    </row>
    <row r="21" spans="1:10" s="6" customFormat="1" ht="29.25" customHeight="1">
      <c r="A21" s="223" t="s">
        <v>3</v>
      </c>
      <c r="B21" s="217" t="s">
        <v>136</v>
      </c>
      <c r="C21" s="334">
        <v>9423</v>
      </c>
      <c r="D21" s="334">
        <v>9423</v>
      </c>
      <c r="E21" s="333">
        <f t="shared" si="0"/>
        <v>100</v>
      </c>
      <c r="F21" s="334"/>
      <c r="G21" s="335">
        <v>6308</v>
      </c>
      <c r="H21" s="336">
        <f t="shared" si="1"/>
        <v>669.42587286426829</v>
      </c>
      <c r="I21" s="337">
        <v>2316</v>
      </c>
      <c r="J21" s="218"/>
    </row>
    <row r="22" spans="1:10" s="6" customFormat="1" ht="29.25" customHeight="1">
      <c r="A22" s="223" t="s">
        <v>4</v>
      </c>
      <c r="B22" s="217" t="s">
        <v>137</v>
      </c>
      <c r="C22" s="334">
        <v>2089</v>
      </c>
      <c r="D22" s="334">
        <v>2089</v>
      </c>
      <c r="E22" s="333">
        <f t="shared" si="0"/>
        <v>100</v>
      </c>
      <c r="F22" s="334"/>
      <c r="G22" s="335">
        <v>1685</v>
      </c>
      <c r="H22" s="336">
        <f t="shared" si="1"/>
        <v>806.60603159406423</v>
      </c>
      <c r="I22" s="337">
        <v>1541</v>
      </c>
      <c r="J22" s="218"/>
    </row>
    <row r="23" spans="1:10" s="6" customFormat="1" ht="29.25" customHeight="1">
      <c r="A23" s="223" t="s">
        <v>5</v>
      </c>
      <c r="B23" s="217" t="s">
        <v>138</v>
      </c>
      <c r="C23" s="334">
        <v>1580</v>
      </c>
      <c r="D23" s="334">
        <v>1580</v>
      </c>
      <c r="E23" s="333">
        <f t="shared" si="0"/>
        <v>100</v>
      </c>
      <c r="F23" s="334"/>
      <c r="G23" s="335">
        <v>1007</v>
      </c>
      <c r="H23" s="336">
        <f t="shared" si="1"/>
        <v>637.34177215189868</v>
      </c>
      <c r="I23" s="337">
        <v>1068</v>
      </c>
      <c r="J23" s="218"/>
    </row>
    <row r="24" spans="1:10" s="6" customFormat="1" ht="29.25" customHeight="1" thickBot="1">
      <c r="A24" s="227" t="s">
        <v>6</v>
      </c>
      <c r="B24" s="219" t="s">
        <v>139</v>
      </c>
      <c r="C24" s="338">
        <v>3397</v>
      </c>
      <c r="D24" s="338">
        <v>3397</v>
      </c>
      <c r="E24" s="339">
        <f t="shared" si="0"/>
        <v>100</v>
      </c>
      <c r="F24" s="338"/>
      <c r="G24" s="340">
        <v>1722</v>
      </c>
      <c r="H24" s="341">
        <f t="shared" si="1"/>
        <v>506.91786870768328</v>
      </c>
      <c r="I24" s="342">
        <v>2294</v>
      </c>
      <c r="J24" s="218"/>
    </row>
    <row r="25" spans="1:10" s="136" customFormat="1" ht="29.25" customHeight="1">
      <c r="A25" s="422" t="s">
        <v>105</v>
      </c>
      <c r="B25" s="422"/>
      <c r="D25" s="137"/>
      <c r="E25" s="220"/>
      <c r="F25" s="137"/>
      <c r="G25" s="137"/>
      <c r="H25" s="137"/>
      <c r="I25" s="137"/>
    </row>
  </sheetData>
  <mergeCells count="16">
    <mergeCell ref="A25:B25"/>
    <mergeCell ref="A12:B12"/>
    <mergeCell ref="H6:H10"/>
    <mergeCell ref="A6:B10"/>
    <mergeCell ref="C6:C10"/>
    <mergeCell ref="A11:B11"/>
    <mergeCell ref="A15:B15"/>
    <mergeCell ref="A13:B13"/>
    <mergeCell ref="A14:B14"/>
    <mergeCell ref="A3:I3"/>
    <mergeCell ref="A4:I4"/>
    <mergeCell ref="I6:I10"/>
    <mergeCell ref="F6:F10"/>
    <mergeCell ref="D6:D10"/>
    <mergeCell ref="G6:G10"/>
    <mergeCell ref="E7:E10"/>
  </mergeCells>
  <phoneticPr fontId="3" type="noConversion"/>
  <pageMargins left="0.69" right="0.79" top="0.8" bottom="0.98425196850393704" header="0.51181102362204722" footer="0.51181102362204722"/>
  <pageSetup paperSize="9" scale="98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26"/>
  <sheetViews>
    <sheetView showGridLines="0" view="pageBreakPreview" zoomScaleNormal="100" zoomScaleSheetLayoutView="100" workbookViewId="0">
      <selection activeCell="G15" sqref="G15"/>
    </sheetView>
  </sheetViews>
  <sheetFormatPr defaultRowHeight="13.5"/>
  <cols>
    <col min="1" max="1" width="7.77734375" style="132" customWidth="1"/>
    <col min="2" max="14" width="6.77734375" style="4" customWidth="1"/>
    <col min="15" max="15" width="9.77734375" style="5" customWidth="1"/>
    <col min="16" max="21" width="10.77734375" style="4" customWidth="1"/>
    <col min="22" max="22" width="12.77734375" style="132" customWidth="1"/>
    <col min="23" max="23" width="8.77734375" style="168" customWidth="1"/>
    <col min="24" max="16384" width="8.88671875" style="4"/>
  </cols>
  <sheetData>
    <row r="1" spans="1:23" s="130" customFormat="1" ht="15" customHeight="1">
      <c r="A1" s="101" t="s">
        <v>54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4"/>
      <c r="V1" s="184" t="s">
        <v>55</v>
      </c>
    </row>
    <row r="2" spans="1:23" s="130" customFormat="1" ht="15" customHeight="1">
      <c r="A2" s="101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4"/>
      <c r="V2" s="184"/>
    </row>
    <row r="3" spans="1:23" s="183" customFormat="1" ht="24.95" customHeight="1">
      <c r="A3" s="359" t="s">
        <v>90</v>
      </c>
      <c r="B3" s="359"/>
      <c r="C3" s="359"/>
      <c r="D3" s="359"/>
      <c r="E3" s="359"/>
      <c r="F3" s="359"/>
      <c r="G3" s="359"/>
      <c r="H3" s="359"/>
      <c r="I3" s="359"/>
      <c r="J3" s="359"/>
      <c r="K3" s="359"/>
      <c r="L3" s="359"/>
      <c r="M3" s="359"/>
      <c r="N3" s="359"/>
      <c r="O3" s="359"/>
      <c r="P3" s="359"/>
      <c r="Q3" s="359"/>
      <c r="R3" s="359"/>
      <c r="S3" s="359"/>
      <c r="T3" s="359"/>
      <c r="U3" s="359"/>
      <c r="V3" s="359"/>
    </row>
    <row r="4" spans="1:23" s="183" customFormat="1" ht="24.95" customHeight="1">
      <c r="A4" s="359" t="s">
        <v>173</v>
      </c>
      <c r="B4" s="359"/>
      <c r="C4" s="359"/>
      <c r="D4" s="359"/>
      <c r="E4" s="359"/>
      <c r="F4" s="359"/>
      <c r="G4" s="359"/>
      <c r="H4" s="359"/>
      <c r="I4" s="359"/>
      <c r="J4" s="359"/>
      <c r="K4" s="359"/>
      <c r="L4" s="359"/>
      <c r="M4" s="359"/>
      <c r="N4" s="359"/>
      <c r="O4" s="359"/>
      <c r="P4" s="359"/>
      <c r="Q4" s="359"/>
      <c r="R4" s="359"/>
      <c r="S4" s="359"/>
      <c r="T4" s="359"/>
      <c r="U4" s="359"/>
      <c r="V4" s="359"/>
    </row>
    <row r="5" spans="1:23" s="133" customFormat="1" ht="15" customHeight="1" thickBot="1">
      <c r="A5" s="104" t="s">
        <v>33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V5" s="105" t="s">
        <v>34</v>
      </c>
      <c r="W5" s="185"/>
    </row>
    <row r="6" spans="1:23" s="133" customFormat="1" ht="30.75" customHeight="1">
      <c r="A6" s="459" t="s">
        <v>174</v>
      </c>
      <c r="B6" s="434" t="s">
        <v>27</v>
      </c>
      <c r="C6" s="441" t="s">
        <v>38</v>
      </c>
      <c r="D6" s="458"/>
      <c r="E6" s="458"/>
      <c r="F6" s="434"/>
      <c r="G6" s="441" t="s">
        <v>221</v>
      </c>
      <c r="H6" s="442"/>
      <c r="I6" s="442"/>
      <c r="J6" s="443"/>
      <c r="K6" s="455" t="s">
        <v>43</v>
      </c>
      <c r="L6" s="456"/>
      <c r="M6" s="456"/>
      <c r="N6" s="456"/>
      <c r="O6" s="441" t="s">
        <v>44</v>
      </c>
      <c r="P6" s="444"/>
      <c r="Q6" s="444"/>
      <c r="R6" s="444"/>
      <c r="S6" s="444"/>
      <c r="T6" s="444"/>
      <c r="U6" s="445"/>
      <c r="V6" s="449" t="s">
        <v>103</v>
      </c>
    </row>
    <row r="7" spans="1:23" s="133" customFormat="1" ht="15.75" customHeight="1">
      <c r="A7" s="460"/>
      <c r="B7" s="452"/>
      <c r="C7" s="420"/>
      <c r="D7" s="414" t="s">
        <v>28</v>
      </c>
      <c r="E7" s="414" t="s">
        <v>29</v>
      </c>
      <c r="F7" s="414" t="s">
        <v>30</v>
      </c>
      <c r="G7" s="462"/>
      <c r="H7" s="414" t="s">
        <v>28</v>
      </c>
      <c r="I7" s="414" t="s">
        <v>29</v>
      </c>
      <c r="J7" s="414" t="s">
        <v>30</v>
      </c>
      <c r="K7" s="457"/>
      <c r="L7" s="414" t="s">
        <v>28</v>
      </c>
      <c r="M7" s="414" t="s">
        <v>29</v>
      </c>
      <c r="N7" s="452" t="s">
        <v>30</v>
      </c>
      <c r="O7" s="420"/>
      <c r="P7" s="419" t="s">
        <v>31</v>
      </c>
      <c r="Q7" s="419" t="s">
        <v>29</v>
      </c>
      <c r="R7" s="419" t="s">
        <v>32</v>
      </c>
      <c r="S7" s="419" t="s">
        <v>199</v>
      </c>
      <c r="T7" s="419" t="s">
        <v>61</v>
      </c>
      <c r="U7" s="446" t="s">
        <v>62</v>
      </c>
      <c r="V7" s="450"/>
    </row>
    <row r="8" spans="1:23" s="133" customFormat="1" ht="15.75" customHeight="1">
      <c r="A8" s="460"/>
      <c r="B8" s="452"/>
      <c r="C8" s="420"/>
      <c r="D8" s="414"/>
      <c r="E8" s="414"/>
      <c r="F8" s="414"/>
      <c r="G8" s="463"/>
      <c r="H8" s="414"/>
      <c r="I8" s="414"/>
      <c r="J8" s="414"/>
      <c r="K8" s="414"/>
      <c r="L8" s="414"/>
      <c r="M8" s="414"/>
      <c r="N8" s="452"/>
      <c r="O8" s="420"/>
      <c r="P8" s="420"/>
      <c r="Q8" s="420"/>
      <c r="R8" s="420"/>
      <c r="S8" s="420"/>
      <c r="T8" s="420"/>
      <c r="U8" s="447"/>
      <c r="V8" s="450"/>
    </row>
    <row r="9" spans="1:23" s="133" customFormat="1" ht="15.75" customHeight="1">
      <c r="A9" s="461"/>
      <c r="B9" s="453"/>
      <c r="C9" s="421"/>
      <c r="D9" s="415"/>
      <c r="E9" s="415"/>
      <c r="F9" s="415"/>
      <c r="G9" s="464"/>
      <c r="H9" s="415"/>
      <c r="I9" s="415"/>
      <c r="J9" s="415"/>
      <c r="K9" s="415"/>
      <c r="L9" s="415"/>
      <c r="M9" s="415"/>
      <c r="N9" s="453"/>
      <c r="O9" s="421"/>
      <c r="P9" s="421"/>
      <c r="Q9" s="421"/>
      <c r="R9" s="421"/>
      <c r="S9" s="421"/>
      <c r="T9" s="421"/>
      <c r="U9" s="448"/>
      <c r="V9" s="451"/>
    </row>
    <row r="10" spans="1:23" s="290" customFormat="1" ht="26.25" customHeight="1">
      <c r="A10" s="284">
        <v>2020</v>
      </c>
      <c r="B10" s="285">
        <v>824712.5</v>
      </c>
      <c r="C10" s="285">
        <v>118</v>
      </c>
      <c r="D10" s="285">
        <v>118</v>
      </c>
      <c r="E10" s="285">
        <v>0</v>
      </c>
      <c r="F10" s="285">
        <v>0</v>
      </c>
      <c r="G10" s="285">
        <v>29853</v>
      </c>
      <c r="H10" s="285">
        <v>0</v>
      </c>
      <c r="I10" s="285">
        <v>27529.4</v>
      </c>
      <c r="J10" s="285">
        <v>2323.6</v>
      </c>
      <c r="K10" s="285">
        <v>496627</v>
      </c>
      <c r="L10" s="285">
        <v>0</v>
      </c>
      <c r="M10" s="285">
        <v>228155</v>
      </c>
      <c r="N10" s="286">
        <v>268473</v>
      </c>
      <c r="O10" s="287">
        <f>SUM(P10:U10)</f>
        <v>283966</v>
      </c>
      <c r="P10" s="288">
        <v>81</v>
      </c>
      <c r="Q10" s="288">
        <v>0</v>
      </c>
      <c r="R10" s="288">
        <v>0</v>
      </c>
      <c r="S10" s="288">
        <v>18</v>
      </c>
      <c r="T10" s="288">
        <v>273181</v>
      </c>
      <c r="U10" s="288">
        <v>10686</v>
      </c>
      <c r="V10" s="289">
        <v>2020</v>
      </c>
    </row>
    <row r="11" spans="1:23" s="290" customFormat="1" ht="26.25" customHeight="1">
      <c r="A11" s="284">
        <v>2021</v>
      </c>
      <c r="B11" s="285">
        <v>825942</v>
      </c>
      <c r="C11" s="285">
        <v>118</v>
      </c>
      <c r="D11" s="285">
        <v>118</v>
      </c>
      <c r="E11" s="285">
        <v>0</v>
      </c>
      <c r="F11" s="285">
        <v>0</v>
      </c>
      <c r="G11" s="285">
        <v>29861</v>
      </c>
      <c r="H11" s="285">
        <v>0</v>
      </c>
      <c r="I11" s="285">
        <v>27529</v>
      </c>
      <c r="J11" s="285">
        <v>2331</v>
      </c>
      <c r="K11" s="285">
        <v>505372</v>
      </c>
      <c r="L11" s="285">
        <v>0</v>
      </c>
      <c r="M11" s="285">
        <v>229867</v>
      </c>
      <c r="N11" s="286">
        <v>275505</v>
      </c>
      <c r="O11" s="287">
        <f>SUM(P11:U11)</f>
        <v>290591.5</v>
      </c>
      <c r="P11" s="288">
        <v>80.5</v>
      </c>
      <c r="Q11" s="288">
        <v>0</v>
      </c>
      <c r="R11" s="288">
        <v>0</v>
      </c>
      <c r="S11" s="288">
        <v>18</v>
      </c>
      <c r="T11" s="288">
        <v>279807</v>
      </c>
      <c r="U11" s="288">
        <v>10686</v>
      </c>
      <c r="V11" s="289">
        <v>2021</v>
      </c>
    </row>
    <row r="12" spans="1:23" s="290" customFormat="1" ht="26.25" customHeight="1">
      <c r="A12" s="284">
        <v>2022</v>
      </c>
      <c r="B12" s="285">
        <v>855718</v>
      </c>
      <c r="C12" s="285">
        <v>118</v>
      </c>
      <c r="D12" s="285">
        <v>118</v>
      </c>
      <c r="E12" s="285">
        <v>0</v>
      </c>
      <c r="F12" s="285">
        <v>0</v>
      </c>
      <c r="G12" s="285">
        <v>30070</v>
      </c>
      <c r="H12" s="285">
        <v>0</v>
      </c>
      <c r="I12" s="285">
        <v>27647</v>
      </c>
      <c r="J12" s="285">
        <v>2423</v>
      </c>
      <c r="K12" s="285">
        <v>524818</v>
      </c>
      <c r="L12" s="285">
        <v>0</v>
      </c>
      <c r="M12" s="285">
        <v>241704</v>
      </c>
      <c r="N12" s="286">
        <v>283114</v>
      </c>
      <c r="O12" s="287">
        <v>300712</v>
      </c>
      <c r="P12" s="288">
        <v>80.5</v>
      </c>
      <c r="Q12" s="288">
        <v>840</v>
      </c>
      <c r="R12" s="288">
        <v>0</v>
      </c>
      <c r="S12" s="288">
        <v>0</v>
      </c>
      <c r="T12" s="288">
        <v>287610</v>
      </c>
      <c r="U12" s="288">
        <v>12181</v>
      </c>
      <c r="V12" s="289">
        <v>2022</v>
      </c>
    </row>
    <row r="13" spans="1:23" s="290" customFormat="1" ht="26.25" customHeight="1">
      <c r="A13" s="284">
        <v>2023</v>
      </c>
      <c r="B13" s="285">
        <v>876516</v>
      </c>
      <c r="C13" s="285">
        <v>118</v>
      </c>
      <c r="D13" s="285">
        <v>118</v>
      </c>
      <c r="E13" s="285">
        <v>0</v>
      </c>
      <c r="F13" s="285">
        <v>0</v>
      </c>
      <c r="G13" s="285">
        <v>30172</v>
      </c>
      <c r="H13" s="285">
        <v>0</v>
      </c>
      <c r="I13" s="285">
        <v>27742</v>
      </c>
      <c r="J13" s="285">
        <v>2430</v>
      </c>
      <c r="K13" s="285">
        <v>539802</v>
      </c>
      <c r="L13" s="285">
        <v>0</v>
      </c>
      <c r="M13" s="285">
        <v>242240</v>
      </c>
      <c r="N13" s="286">
        <v>297562</v>
      </c>
      <c r="O13" s="287">
        <v>306424</v>
      </c>
      <c r="P13" s="288">
        <v>92</v>
      </c>
      <c r="Q13" s="288">
        <v>840</v>
      </c>
      <c r="R13" s="288">
        <v>0</v>
      </c>
      <c r="S13" s="288">
        <v>0</v>
      </c>
      <c r="T13" s="288">
        <v>295121</v>
      </c>
      <c r="U13" s="288">
        <v>10371</v>
      </c>
      <c r="V13" s="289">
        <v>2023</v>
      </c>
    </row>
    <row r="14" spans="1:23" s="290" customFormat="1" ht="26.25" customHeight="1">
      <c r="A14" s="291">
        <v>2024</v>
      </c>
      <c r="B14" s="292">
        <f>SUM(B16:B23)</f>
        <v>887984</v>
      </c>
      <c r="C14" s="292">
        <f>SUM(C16:C23)</f>
        <v>118</v>
      </c>
      <c r="D14" s="292">
        <f>SUM(D16:D23)</f>
        <v>118</v>
      </c>
      <c r="E14" s="292">
        <f t="shared" ref="E14:N14" si="0">SUM(E16:E23)</f>
        <v>0</v>
      </c>
      <c r="F14" s="292">
        <f t="shared" si="0"/>
        <v>0</v>
      </c>
      <c r="G14" s="292">
        <f t="shared" si="0"/>
        <v>30987</v>
      </c>
      <c r="H14" s="292">
        <f t="shared" si="0"/>
        <v>0</v>
      </c>
      <c r="I14" s="292">
        <f t="shared" si="0"/>
        <v>27597</v>
      </c>
      <c r="J14" s="292">
        <f t="shared" si="0"/>
        <v>3388</v>
      </c>
      <c r="K14" s="292">
        <f>SUM(K16:K23)</f>
        <v>548610</v>
      </c>
      <c r="L14" s="292">
        <f t="shared" si="0"/>
        <v>0</v>
      </c>
      <c r="M14" s="292">
        <f t="shared" si="0"/>
        <v>235585</v>
      </c>
      <c r="N14" s="292">
        <f t="shared" si="0"/>
        <v>313025</v>
      </c>
      <c r="O14" s="293">
        <f>SUM(O16:O23)</f>
        <v>308269</v>
      </c>
      <c r="P14" s="293">
        <f t="shared" ref="P14:U14" si="1">SUM(P16:P23)</f>
        <v>85</v>
      </c>
      <c r="Q14" s="293">
        <f t="shared" si="1"/>
        <v>806</v>
      </c>
      <c r="R14" s="293">
        <f t="shared" si="1"/>
        <v>0</v>
      </c>
      <c r="S14" s="293">
        <f t="shared" si="1"/>
        <v>0</v>
      </c>
      <c r="T14" s="293">
        <f>SUM(T16:T23)</f>
        <v>297467</v>
      </c>
      <c r="U14" s="318">
        <f t="shared" si="1"/>
        <v>9911</v>
      </c>
      <c r="V14" s="294">
        <v>2024</v>
      </c>
    </row>
    <row r="15" spans="1:23" s="290" customFormat="1" ht="26.25" customHeight="1">
      <c r="A15" s="291"/>
      <c r="B15" s="292"/>
      <c r="C15" s="292"/>
      <c r="D15" s="292"/>
      <c r="E15" s="292"/>
      <c r="F15" s="292"/>
      <c r="G15" s="292"/>
      <c r="H15" s="292"/>
      <c r="I15" s="292"/>
      <c r="J15" s="292"/>
      <c r="K15" s="292"/>
      <c r="L15" s="292"/>
      <c r="M15" s="292"/>
      <c r="N15" s="292"/>
      <c r="O15" s="293"/>
      <c r="P15" s="293"/>
      <c r="Q15" s="293"/>
      <c r="R15" s="293"/>
      <c r="S15" s="293"/>
      <c r="T15" s="293"/>
      <c r="U15" s="293"/>
      <c r="V15" s="295"/>
    </row>
    <row r="16" spans="1:23" s="290" customFormat="1" ht="26.25" customHeight="1">
      <c r="A16" s="296" t="s">
        <v>206</v>
      </c>
      <c r="B16" s="285">
        <f t="shared" ref="B16:B23" si="2">C16+G16+K16+O16</f>
        <v>164660</v>
      </c>
      <c r="C16" s="285">
        <f t="shared" ref="C16:C23" si="3">SUM(D16:F16)</f>
        <v>118</v>
      </c>
      <c r="D16" s="228">
        <v>118</v>
      </c>
      <c r="E16" s="297">
        <v>0</v>
      </c>
      <c r="F16" s="297">
        <v>0</v>
      </c>
      <c r="G16" s="288">
        <f>SUM(H16:J16)</f>
        <v>1172</v>
      </c>
      <c r="H16" s="228">
        <v>0</v>
      </c>
      <c r="I16" s="228">
        <v>1172</v>
      </c>
      <c r="J16" s="228">
        <v>0</v>
      </c>
      <c r="K16" s="288">
        <f t="shared" ref="K16:K23" si="4">SUM(L16:N16)</f>
        <v>109139</v>
      </c>
      <c r="L16" s="228">
        <v>0</v>
      </c>
      <c r="M16" s="228">
        <v>45669</v>
      </c>
      <c r="N16" s="228">
        <v>63470</v>
      </c>
      <c r="O16" s="288">
        <f t="shared" ref="O16:O21" si="5">SUM(P16:U16)</f>
        <v>54231</v>
      </c>
      <c r="P16" s="228">
        <v>15</v>
      </c>
      <c r="Q16" s="228">
        <v>377</v>
      </c>
      <c r="R16" s="228">
        <v>0</v>
      </c>
      <c r="S16" s="228">
        <v>0</v>
      </c>
      <c r="T16" s="228">
        <v>48275</v>
      </c>
      <c r="U16" s="228">
        <v>5564</v>
      </c>
      <c r="V16" s="298" t="s">
        <v>207</v>
      </c>
    </row>
    <row r="17" spans="1:23" s="290" customFormat="1" ht="26.25" customHeight="1">
      <c r="A17" s="296" t="s">
        <v>0</v>
      </c>
      <c r="B17" s="285">
        <f t="shared" si="2"/>
        <v>76974</v>
      </c>
      <c r="C17" s="285">
        <f t="shared" si="3"/>
        <v>0</v>
      </c>
      <c r="D17" s="297">
        <v>0</v>
      </c>
      <c r="E17" s="297">
        <v>0</v>
      </c>
      <c r="F17" s="297">
        <v>0</v>
      </c>
      <c r="G17" s="288">
        <f t="shared" ref="G17:G23" si="6">SUM(H17:J17)</f>
        <v>810</v>
      </c>
      <c r="H17" s="228">
        <v>0</v>
      </c>
      <c r="I17" s="228">
        <v>0</v>
      </c>
      <c r="J17" s="228">
        <v>810</v>
      </c>
      <c r="K17" s="288">
        <f t="shared" si="4"/>
        <v>52280</v>
      </c>
      <c r="L17" s="228">
        <v>0</v>
      </c>
      <c r="M17" s="228">
        <v>14054</v>
      </c>
      <c r="N17" s="228">
        <v>38226</v>
      </c>
      <c r="O17" s="288">
        <f t="shared" si="5"/>
        <v>23884</v>
      </c>
      <c r="P17" s="228">
        <v>0</v>
      </c>
      <c r="Q17" s="228">
        <v>0</v>
      </c>
      <c r="R17" s="228">
        <v>0</v>
      </c>
      <c r="S17" s="228">
        <v>0</v>
      </c>
      <c r="T17" s="228">
        <v>23884</v>
      </c>
      <c r="U17" s="228">
        <v>0</v>
      </c>
      <c r="V17" s="298" t="s">
        <v>20</v>
      </c>
    </row>
    <row r="18" spans="1:23" s="290" customFormat="1" ht="26.25" customHeight="1">
      <c r="A18" s="296" t="s">
        <v>1</v>
      </c>
      <c r="B18" s="285">
        <f t="shared" si="2"/>
        <v>88216</v>
      </c>
      <c r="C18" s="285">
        <f t="shared" si="3"/>
        <v>0</v>
      </c>
      <c r="D18" s="297">
        <v>0</v>
      </c>
      <c r="E18" s="297">
        <v>0</v>
      </c>
      <c r="F18" s="297">
        <v>0</v>
      </c>
      <c r="G18" s="288">
        <f t="shared" si="6"/>
        <v>347</v>
      </c>
      <c r="H18" s="228">
        <v>0</v>
      </c>
      <c r="I18" s="228">
        <v>340</v>
      </c>
      <c r="J18" s="228">
        <v>7</v>
      </c>
      <c r="K18" s="288">
        <f t="shared" si="4"/>
        <v>57795</v>
      </c>
      <c r="L18" s="228">
        <v>0</v>
      </c>
      <c r="M18" s="228">
        <v>17287</v>
      </c>
      <c r="N18" s="228">
        <v>40508</v>
      </c>
      <c r="O18" s="288">
        <f t="shared" si="5"/>
        <v>30074</v>
      </c>
      <c r="P18" s="228">
        <v>0</v>
      </c>
      <c r="Q18" s="228">
        <v>4</v>
      </c>
      <c r="R18" s="228">
        <v>0</v>
      </c>
      <c r="S18" s="228">
        <v>0</v>
      </c>
      <c r="T18" s="228">
        <v>29426</v>
      </c>
      <c r="U18" s="228">
        <v>644</v>
      </c>
      <c r="V18" s="298" t="s">
        <v>21</v>
      </c>
    </row>
    <row r="19" spans="1:23" s="290" customFormat="1" ht="26.25" customHeight="1">
      <c r="A19" s="296" t="s">
        <v>2</v>
      </c>
      <c r="B19" s="285">
        <f t="shared" si="2"/>
        <v>107521</v>
      </c>
      <c r="C19" s="285">
        <f t="shared" si="3"/>
        <v>0</v>
      </c>
      <c r="D19" s="297">
        <v>0</v>
      </c>
      <c r="E19" s="297">
        <v>0</v>
      </c>
      <c r="F19" s="297">
        <v>0</v>
      </c>
      <c r="G19" s="288">
        <v>21640</v>
      </c>
      <c r="H19" s="228">
        <v>0</v>
      </c>
      <c r="I19" s="228">
        <v>19527</v>
      </c>
      <c r="J19" s="228">
        <v>2111</v>
      </c>
      <c r="K19" s="288">
        <f t="shared" si="4"/>
        <v>45381</v>
      </c>
      <c r="L19" s="228">
        <v>0</v>
      </c>
      <c r="M19" s="228">
        <v>14513</v>
      </c>
      <c r="N19" s="228">
        <v>30868</v>
      </c>
      <c r="O19" s="288">
        <f t="shared" si="5"/>
        <v>40500</v>
      </c>
      <c r="P19" s="228">
        <v>0</v>
      </c>
      <c r="Q19" s="228">
        <v>45</v>
      </c>
      <c r="R19" s="228">
        <v>0</v>
      </c>
      <c r="S19" s="228">
        <v>0</v>
      </c>
      <c r="T19" s="228">
        <v>40191</v>
      </c>
      <c r="U19" s="228">
        <v>264</v>
      </c>
      <c r="V19" s="298" t="s">
        <v>22</v>
      </c>
    </row>
    <row r="20" spans="1:23" s="290" customFormat="1" ht="26.25" customHeight="1">
      <c r="A20" s="296" t="s">
        <v>3</v>
      </c>
      <c r="B20" s="285">
        <f t="shared" si="2"/>
        <v>138849</v>
      </c>
      <c r="C20" s="285">
        <f t="shared" si="3"/>
        <v>0</v>
      </c>
      <c r="D20" s="297">
        <v>0</v>
      </c>
      <c r="E20" s="297">
        <v>0</v>
      </c>
      <c r="F20" s="297">
        <v>0</v>
      </c>
      <c r="G20" s="288">
        <f t="shared" si="6"/>
        <v>4086</v>
      </c>
      <c r="H20" s="228">
        <v>0</v>
      </c>
      <c r="I20" s="228">
        <v>3985</v>
      </c>
      <c r="J20" s="228">
        <v>101</v>
      </c>
      <c r="K20" s="288">
        <f t="shared" si="4"/>
        <v>87080</v>
      </c>
      <c r="L20" s="228">
        <v>0</v>
      </c>
      <c r="M20" s="228">
        <v>47884</v>
      </c>
      <c r="N20" s="228">
        <v>39196</v>
      </c>
      <c r="O20" s="288">
        <f t="shared" si="5"/>
        <v>47683</v>
      </c>
      <c r="P20" s="228">
        <v>49</v>
      </c>
      <c r="Q20" s="228">
        <v>289</v>
      </c>
      <c r="R20" s="228">
        <v>0</v>
      </c>
      <c r="S20" s="228">
        <v>0</v>
      </c>
      <c r="T20" s="228">
        <v>45908</v>
      </c>
      <c r="U20" s="228">
        <v>1437</v>
      </c>
      <c r="V20" s="298" t="s">
        <v>23</v>
      </c>
    </row>
    <row r="21" spans="1:23" s="290" customFormat="1" ht="26.25" customHeight="1">
      <c r="A21" s="296" t="s">
        <v>4</v>
      </c>
      <c r="B21" s="285">
        <f t="shared" si="2"/>
        <v>92580</v>
      </c>
      <c r="C21" s="285">
        <f t="shared" si="3"/>
        <v>0</v>
      </c>
      <c r="D21" s="297">
        <v>0</v>
      </c>
      <c r="E21" s="297">
        <v>0</v>
      </c>
      <c r="F21" s="297">
        <v>0</v>
      </c>
      <c r="G21" s="288">
        <f>SUM(H21:J21)</f>
        <v>2758</v>
      </c>
      <c r="H21" s="228">
        <v>0</v>
      </c>
      <c r="I21" s="228">
        <v>2573</v>
      </c>
      <c r="J21" s="228">
        <v>185</v>
      </c>
      <c r="K21" s="288">
        <f t="shared" si="4"/>
        <v>55387</v>
      </c>
      <c r="L21" s="228">
        <v>0</v>
      </c>
      <c r="M21" s="228">
        <v>29778</v>
      </c>
      <c r="N21" s="228">
        <v>25609</v>
      </c>
      <c r="O21" s="288">
        <f t="shared" si="5"/>
        <v>34435</v>
      </c>
      <c r="P21" s="228">
        <v>0</v>
      </c>
      <c r="Q21" s="228">
        <v>4</v>
      </c>
      <c r="R21" s="228">
        <v>0</v>
      </c>
      <c r="S21" s="228">
        <v>0</v>
      </c>
      <c r="T21" s="228">
        <v>33718</v>
      </c>
      <c r="U21" s="228">
        <v>713</v>
      </c>
      <c r="V21" s="298" t="s">
        <v>24</v>
      </c>
    </row>
    <row r="22" spans="1:23" s="290" customFormat="1" ht="26.25" customHeight="1">
      <c r="A22" s="296" t="s">
        <v>5</v>
      </c>
      <c r="B22" s="285">
        <f t="shared" si="2"/>
        <v>78093</v>
      </c>
      <c r="C22" s="285">
        <f t="shared" si="3"/>
        <v>0</v>
      </c>
      <c r="D22" s="297">
        <v>0</v>
      </c>
      <c r="E22" s="297">
        <v>0</v>
      </c>
      <c r="F22" s="297">
        <v>0</v>
      </c>
      <c r="G22" s="288">
        <f t="shared" si="6"/>
        <v>0</v>
      </c>
      <c r="H22" s="228">
        <v>0</v>
      </c>
      <c r="I22" s="228">
        <v>0</v>
      </c>
      <c r="J22" s="228">
        <v>0</v>
      </c>
      <c r="K22" s="288">
        <f t="shared" si="4"/>
        <v>49690</v>
      </c>
      <c r="L22" s="228">
        <v>0</v>
      </c>
      <c r="M22" s="228">
        <v>34946</v>
      </c>
      <c r="N22" s="228">
        <v>14744</v>
      </c>
      <c r="O22" s="288">
        <f>SUM(P22:U22)</f>
        <v>28403</v>
      </c>
      <c r="P22" s="228">
        <v>7</v>
      </c>
      <c r="Q22" s="228">
        <v>0</v>
      </c>
      <c r="R22" s="228">
        <v>0</v>
      </c>
      <c r="S22" s="228">
        <v>0</v>
      </c>
      <c r="T22" s="228">
        <v>27184</v>
      </c>
      <c r="U22" s="228">
        <v>1212</v>
      </c>
      <c r="V22" s="298" t="s">
        <v>25</v>
      </c>
    </row>
    <row r="23" spans="1:23" s="290" customFormat="1" ht="26.25" customHeight="1" thickBot="1">
      <c r="A23" s="299" t="s">
        <v>6</v>
      </c>
      <c r="B23" s="285">
        <f t="shared" si="2"/>
        <v>141091</v>
      </c>
      <c r="C23" s="285">
        <f t="shared" si="3"/>
        <v>0</v>
      </c>
      <c r="D23" s="300">
        <v>0</v>
      </c>
      <c r="E23" s="300">
        <v>0</v>
      </c>
      <c r="F23" s="300">
        <v>0</v>
      </c>
      <c r="G23" s="288">
        <f t="shared" si="6"/>
        <v>174</v>
      </c>
      <c r="H23" s="229">
        <v>0</v>
      </c>
      <c r="I23" s="229">
        <v>0</v>
      </c>
      <c r="J23" s="229">
        <v>174</v>
      </c>
      <c r="K23" s="288">
        <f t="shared" si="4"/>
        <v>91858</v>
      </c>
      <c r="L23" s="229">
        <v>0</v>
      </c>
      <c r="M23" s="228">
        <v>31454</v>
      </c>
      <c r="N23" s="228">
        <v>60404</v>
      </c>
      <c r="O23" s="301">
        <f>SUM(P23:U23)</f>
        <v>49059</v>
      </c>
      <c r="P23" s="228">
        <v>14</v>
      </c>
      <c r="Q23" s="228">
        <v>87</v>
      </c>
      <c r="R23" s="228">
        <v>0</v>
      </c>
      <c r="S23" s="228">
        <v>0</v>
      </c>
      <c r="T23" s="228">
        <v>48881</v>
      </c>
      <c r="U23" s="228">
        <v>77</v>
      </c>
      <c r="V23" s="302" t="s">
        <v>26</v>
      </c>
    </row>
    <row r="24" spans="1:23" s="133" customFormat="1" ht="15" customHeight="1">
      <c r="A24" s="454" t="s">
        <v>95</v>
      </c>
      <c r="B24" s="454"/>
      <c r="C24" s="160"/>
      <c r="D24" s="160"/>
      <c r="E24" s="160"/>
      <c r="F24" s="160"/>
      <c r="G24" s="160"/>
      <c r="H24" s="160"/>
      <c r="I24" s="160"/>
      <c r="J24" s="160"/>
      <c r="K24" s="160"/>
      <c r="L24" s="160"/>
      <c r="M24" s="160"/>
      <c r="N24" s="160"/>
      <c r="O24" s="160"/>
      <c r="P24" s="160"/>
      <c r="Q24" s="160"/>
      <c r="R24" s="160"/>
      <c r="S24" s="160"/>
      <c r="T24" s="161"/>
      <c r="U24" s="161"/>
      <c r="W24" s="185"/>
    </row>
    <row r="25" spans="1:23" s="133" customFormat="1" ht="15" customHeight="1">
      <c r="A25" s="104" t="s">
        <v>222</v>
      </c>
      <c r="B25" s="143"/>
      <c r="C25" s="143"/>
      <c r="D25" s="143"/>
      <c r="E25" s="143"/>
      <c r="F25" s="143"/>
      <c r="G25" s="143"/>
      <c r="H25" s="105"/>
      <c r="I25" s="131"/>
      <c r="J25" s="131"/>
      <c r="K25" s="131"/>
      <c r="L25" s="131"/>
      <c r="M25" s="131"/>
      <c r="N25" s="131"/>
      <c r="O25" s="131"/>
      <c r="P25" s="131"/>
      <c r="Q25" s="131"/>
      <c r="R25" s="131"/>
      <c r="S25" s="131"/>
      <c r="T25" s="131"/>
      <c r="U25" s="131"/>
      <c r="W25" s="185"/>
    </row>
    <row r="26" spans="1:23" s="133" customFormat="1" ht="15" customHeight="1">
      <c r="A26" s="98" t="s">
        <v>63</v>
      </c>
      <c r="B26" s="131"/>
      <c r="C26" s="131"/>
      <c r="D26" s="131"/>
      <c r="E26" s="131"/>
      <c r="F26" s="131"/>
      <c r="G26" s="131"/>
      <c r="H26" s="131"/>
      <c r="I26" s="131"/>
      <c r="J26" s="131"/>
      <c r="K26" s="131"/>
      <c r="L26" s="131"/>
      <c r="M26" s="131"/>
      <c r="N26" s="131"/>
      <c r="O26" s="131"/>
      <c r="P26" s="131"/>
      <c r="Q26" s="131"/>
      <c r="R26" s="131"/>
      <c r="S26" s="131"/>
      <c r="T26" s="131"/>
      <c r="U26" s="131"/>
      <c r="W26" s="185"/>
    </row>
  </sheetData>
  <mergeCells count="29">
    <mergeCell ref="A24:B24"/>
    <mergeCell ref="K6:N6"/>
    <mergeCell ref="K7:K9"/>
    <mergeCell ref="C6:F6"/>
    <mergeCell ref="E7:E9"/>
    <mergeCell ref="A6:A9"/>
    <mergeCell ref="F7:F9"/>
    <mergeCell ref="I7:I9"/>
    <mergeCell ref="J7:J9"/>
    <mergeCell ref="N7:N9"/>
    <mergeCell ref="D7:D9"/>
    <mergeCell ref="C7:C9"/>
    <mergeCell ref="G7:G9"/>
    <mergeCell ref="P7:P9"/>
    <mergeCell ref="G6:J6"/>
    <mergeCell ref="L7:L9"/>
    <mergeCell ref="H7:H9"/>
    <mergeCell ref="A3:V3"/>
    <mergeCell ref="A4:V4"/>
    <mergeCell ref="O6:U6"/>
    <mergeCell ref="O7:O9"/>
    <mergeCell ref="Q7:Q9"/>
    <mergeCell ref="U7:U9"/>
    <mergeCell ref="S7:S9"/>
    <mergeCell ref="V6:V9"/>
    <mergeCell ref="T7:T9"/>
    <mergeCell ref="R7:R9"/>
    <mergeCell ref="M7:M9"/>
    <mergeCell ref="B6:B9"/>
  </mergeCells>
  <phoneticPr fontId="3" type="noConversion"/>
  <pageMargins left="0.89" right="0.85" top="0.98425196850393704" bottom="0.98425196850393704" header="0.51181102362204722" footer="0.51181102362204722"/>
  <pageSetup paperSize="9" scale="3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24"/>
  <sheetViews>
    <sheetView showGridLines="0" view="pageBreakPreview" topLeftCell="A4" zoomScaleNormal="100" zoomScaleSheetLayoutView="100" workbookViewId="0">
      <selection activeCell="K24" sqref="K24"/>
    </sheetView>
  </sheetViews>
  <sheetFormatPr defaultRowHeight="13.5"/>
  <cols>
    <col min="1" max="1" width="6.77734375" style="187" customWidth="1"/>
    <col min="2" max="2" width="12.77734375" style="187" customWidth="1"/>
    <col min="3" max="7" width="8.77734375" style="188" customWidth="1"/>
    <col min="8" max="8" width="8.77734375" style="168" customWidth="1"/>
    <col min="9" max="9" width="10.44140625" style="168" customWidth="1"/>
    <col min="10" max="16384" width="8.88671875" style="168"/>
  </cols>
  <sheetData>
    <row r="1" spans="1:9" s="130" customFormat="1" ht="15" customHeight="1">
      <c r="A1" s="130" t="s">
        <v>54</v>
      </c>
      <c r="C1" s="129"/>
      <c r="D1" s="129"/>
      <c r="E1" s="129"/>
      <c r="F1" s="129"/>
      <c r="G1" s="129"/>
      <c r="H1" s="105" t="s">
        <v>55</v>
      </c>
    </row>
    <row r="2" spans="1:9" s="130" customFormat="1" ht="15" customHeight="1">
      <c r="C2" s="129"/>
      <c r="D2" s="129"/>
      <c r="E2" s="129"/>
      <c r="F2" s="129"/>
      <c r="G2" s="129"/>
      <c r="H2" s="105"/>
    </row>
    <row r="3" spans="1:9" s="183" customFormat="1" ht="24.95" customHeight="1">
      <c r="A3" s="359" t="s">
        <v>91</v>
      </c>
      <c r="B3" s="359"/>
      <c r="C3" s="359"/>
      <c r="D3" s="359"/>
      <c r="E3" s="359"/>
      <c r="F3" s="359"/>
      <c r="G3" s="359"/>
      <c r="H3" s="359"/>
    </row>
    <row r="4" spans="1:9" s="183" customFormat="1" ht="24.95" customHeight="1">
      <c r="A4" s="359" t="s">
        <v>175</v>
      </c>
      <c r="B4" s="359"/>
      <c r="C4" s="359"/>
      <c r="D4" s="359"/>
      <c r="E4" s="359"/>
      <c r="F4" s="359"/>
      <c r="G4" s="359"/>
      <c r="H4" s="359"/>
    </row>
    <row r="5" spans="1:9" s="185" customFormat="1" ht="15" customHeight="1" thickBot="1">
      <c r="A5" s="104" t="s">
        <v>84</v>
      </c>
      <c r="B5" s="104"/>
      <c r="C5" s="104"/>
      <c r="D5" s="104"/>
      <c r="E5" s="104"/>
      <c r="G5" s="186"/>
      <c r="H5" s="105" t="s">
        <v>85</v>
      </c>
    </row>
    <row r="6" spans="1:9" s="185" customFormat="1" ht="15" customHeight="1">
      <c r="A6" s="465" t="s">
        <v>59</v>
      </c>
      <c r="B6" s="459"/>
      <c r="C6" s="468" t="s">
        <v>111</v>
      </c>
      <c r="D6" s="455" t="s">
        <v>176</v>
      </c>
      <c r="E6" s="413" t="s">
        <v>96</v>
      </c>
      <c r="F6" s="413" t="s">
        <v>97</v>
      </c>
      <c r="G6" s="434" t="s">
        <v>177</v>
      </c>
      <c r="H6" s="441" t="s">
        <v>30</v>
      </c>
    </row>
    <row r="7" spans="1:9" s="185" customFormat="1" ht="15" customHeight="1">
      <c r="A7" s="466"/>
      <c r="B7" s="460"/>
      <c r="C7" s="469"/>
      <c r="D7" s="471"/>
      <c r="E7" s="414"/>
      <c r="F7" s="414"/>
      <c r="G7" s="435"/>
      <c r="H7" s="473"/>
    </row>
    <row r="8" spans="1:9" s="185" customFormat="1" ht="15" customHeight="1">
      <c r="A8" s="466"/>
      <c r="B8" s="460"/>
      <c r="C8" s="469"/>
      <c r="D8" s="471"/>
      <c r="E8" s="414"/>
      <c r="F8" s="414"/>
      <c r="G8" s="435"/>
      <c r="H8" s="473"/>
    </row>
    <row r="9" spans="1:9" s="185" customFormat="1" ht="15" customHeight="1">
      <c r="A9" s="467"/>
      <c r="B9" s="461"/>
      <c r="C9" s="470"/>
      <c r="D9" s="472"/>
      <c r="E9" s="415"/>
      <c r="F9" s="415"/>
      <c r="G9" s="436"/>
      <c r="H9" s="474"/>
    </row>
    <row r="10" spans="1:9" s="306" customFormat="1" ht="30" customHeight="1">
      <c r="A10" s="478">
        <v>2020</v>
      </c>
      <c r="B10" s="479"/>
      <c r="C10" s="312">
        <v>2525510</v>
      </c>
      <c r="D10" s="303">
        <v>1033035</v>
      </c>
      <c r="E10" s="303">
        <v>0</v>
      </c>
      <c r="F10" s="303">
        <v>1479517</v>
      </c>
      <c r="G10" s="303">
        <v>12958</v>
      </c>
      <c r="H10" s="303">
        <v>0</v>
      </c>
    </row>
    <row r="11" spans="1:9" s="306" customFormat="1" ht="30" customHeight="1">
      <c r="A11" s="475">
        <v>2021</v>
      </c>
      <c r="B11" s="476"/>
      <c r="C11" s="312">
        <v>2821143</v>
      </c>
      <c r="D11" s="312">
        <v>1071562</v>
      </c>
      <c r="E11" s="312">
        <f>SUM(E13:E20)</f>
        <v>0</v>
      </c>
      <c r="F11" s="312">
        <v>1738811</v>
      </c>
      <c r="G11" s="312">
        <v>10770</v>
      </c>
      <c r="H11" s="312">
        <f>SUM(H13:H20)</f>
        <v>0</v>
      </c>
    </row>
    <row r="12" spans="1:9" s="306" customFormat="1" ht="30" customHeight="1">
      <c r="A12" s="475">
        <v>2022</v>
      </c>
      <c r="B12" s="476"/>
      <c r="C12" s="312">
        <v>2976650</v>
      </c>
      <c r="D12" s="312">
        <v>1073041</v>
      </c>
      <c r="E12" s="312">
        <f>SUM(E14:E21)</f>
        <v>0</v>
      </c>
      <c r="F12" s="312">
        <v>1893945</v>
      </c>
      <c r="G12" s="312">
        <v>9664</v>
      </c>
      <c r="H12" s="312">
        <f>SUM(H14:H21)</f>
        <v>0</v>
      </c>
    </row>
    <row r="13" spans="1:9" s="306" customFormat="1" ht="30" customHeight="1">
      <c r="A13" s="475">
        <v>2023</v>
      </c>
      <c r="B13" s="476"/>
      <c r="C13" s="312">
        <v>2867058</v>
      </c>
      <c r="D13" s="312">
        <v>1006083</v>
      </c>
      <c r="E13" s="312">
        <f>SUM(E15:E22)</f>
        <v>0</v>
      </c>
      <c r="F13" s="312">
        <v>1853435</v>
      </c>
      <c r="G13" s="312">
        <v>7540</v>
      </c>
      <c r="H13" s="312">
        <f>SUM(H15:H22)</f>
        <v>0</v>
      </c>
    </row>
    <row r="14" spans="1:9" s="306" customFormat="1" ht="30" customHeight="1">
      <c r="A14" s="480">
        <v>2024</v>
      </c>
      <c r="B14" s="481"/>
      <c r="C14" s="305">
        <f t="shared" ref="C14:H14" si="0">SUM(C16:C23)</f>
        <v>4776119</v>
      </c>
      <c r="D14" s="343">
        <f t="shared" si="0"/>
        <v>2217005</v>
      </c>
      <c r="E14" s="343">
        <f t="shared" si="0"/>
        <v>0</v>
      </c>
      <c r="F14" s="343">
        <f t="shared" si="0"/>
        <v>2547828</v>
      </c>
      <c r="G14" s="343">
        <f t="shared" si="0"/>
        <v>11286</v>
      </c>
      <c r="H14" s="343">
        <f t="shared" si="0"/>
        <v>0</v>
      </c>
    </row>
    <row r="15" spans="1:9" s="231" customFormat="1" ht="30" customHeight="1">
      <c r="A15" s="307"/>
      <c r="B15" s="308"/>
      <c r="C15" s="305"/>
      <c r="D15" s="303"/>
      <c r="E15" s="303"/>
      <c r="F15" s="303"/>
      <c r="G15" s="303"/>
      <c r="H15" s="344"/>
      <c r="I15" s="314"/>
    </row>
    <row r="16" spans="1:9" s="231" customFormat="1" ht="30" customHeight="1">
      <c r="A16" s="304" t="s">
        <v>206</v>
      </c>
      <c r="B16" s="309" t="s">
        <v>207</v>
      </c>
      <c r="C16" s="303">
        <f>SUM(D16:H16)</f>
        <v>1368851</v>
      </c>
      <c r="D16" s="235">
        <v>731918</v>
      </c>
      <c r="E16" s="235">
        <v>0</v>
      </c>
      <c r="F16" s="235">
        <v>631326</v>
      </c>
      <c r="G16" s="235">
        <v>5607</v>
      </c>
      <c r="H16" s="235">
        <v>0</v>
      </c>
      <c r="I16" s="303"/>
    </row>
    <row r="17" spans="1:9" s="231" customFormat="1" ht="30" customHeight="1">
      <c r="A17" s="304" t="s">
        <v>0</v>
      </c>
      <c r="B17" s="309" t="s">
        <v>20</v>
      </c>
      <c r="C17" s="303">
        <f t="shared" ref="C17:C23" si="1">SUM(D17:H17)</f>
        <v>142685</v>
      </c>
      <c r="D17" s="235">
        <v>98259</v>
      </c>
      <c r="E17" s="235">
        <v>0</v>
      </c>
      <c r="F17" s="235">
        <v>44426</v>
      </c>
      <c r="G17" s="235"/>
      <c r="H17" s="235">
        <v>0</v>
      </c>
      <c r="I17" s="303"/>
    </row>
    <row r="18" spans="1:9" s="231" customFormat="1" ht="30" customHeight="1">
      <c r="A18" s="304" t="s">
        <v>1</v>
      </c>
      <c r="B18" s="309" t="s">
        <v>21</v>
      </c>
      <c r="C18" s="303">
        <f t="shared" si="1"/>
        <v>216326</v>
      </c>
      <c r="D18" s="235">
        <v>145456</v>
      </c>
      <c r="E18" s="235">
        <v>0</v>
      </c>
      <c r="F18" s="235">
        <v>70870</v>
      </c>
      <c r="G18" s="235"/>
      <c r="H18" s="235">
        <v>0</v>
      </c>
      <c r="I18" s="303"/>
    </row>
    <row r="19" spans="1:9" s="231" customFormat="1" ht="30" customHeight="1">
      <c r="A19" s="304" t="s">
        <v>2</v>
      </c>
      <c r="B19" s="309" t="s">
        <v>22</v>
      </c>
      <c r="C19" s="303">
        <f t="shared" si="1"/>
        <v>390898</v>
      </c>
      <c r="D19" s="235">
        <v>124491</v>
      </c>
      <c r="E19" s="235"/>
      <c r="F19" s="235">
        <v>266407</v>
      </c>
      <c r="G19" s="235"/>
      <c r="H19" s="235">
        <v>0</v>
      </c>
      <c r="I19" s="303"/>
    </row>
    <row r="20" spans="1:9" s="231" customFormat="1" ht="30" customHeight="1">
      <c r="A20" s="304" t="s">
        <v>3</v>
      </c>
      <c r="B20" s="309" t="s">
        <v>23</v>
      </c>
      <c r="C20" s="303">
        <f t="shared" si="1"/>
        <v>1554987</v>
      </c>
      <c r="D20" s="235">
        <v>628302</v>
      </c>
      <c r="E20" s="235">
        <v>0</v>
      </c>
      <c r="F20" s="235">
        <v>921006</v>
      </c>
      <c r="G20" s="235">
        <v>5679</v>
      </c>
      <c r="H20" s="235">
        <v>0</v>
      </c>
      <c r="I20" s="303"/>
    </row>
    <row r="21" spans="1:9" s="231" customFormat="1" ht="30" customHeight="1">
      <c r="A21" s="304" t="s">
        <v>4</v>
      </c>
      <c r="B21" s="309" t="s">
        <v>24</v>
      </c>
      <c r="C21" s="303">
        <f t="shared" si="1"/>
        <v>440747</v>
      </c>
      <c r="D21" s="235">
        <v>141400</v>
      </c>
      <c r="E21" s="235">
        <v>0</v>
      </c>
      <c r="F21" s="235">
        <v>299347</v>
      </c>
      <c r="G21" s="235"/>
      <c r="H21" s="235">
        <v>0</v>
      </c>
      <c r="I21" s="303"/>
    </row>
    <row r="22" spans="1:9" s="231" customFormat="1" ht="30" customHeight="1">
      <c r="A22" s="304" t="s">
        <v>5</v>
      </c>
      <c r="B22" s="309" t="s">
        <v>25</v>
      </c>
      <c r="C22" s="303">
        <f t="shared" si="1"/>
        <v>237297</v>
      </c>
      <c r="D22" s="235">
        <v>105948</v>
      </c>
      <c r="E22" s="235">
        <v>0</v>
      </c>
      <c r="F22" s="235">
        <v>131349</v>
      </c>
      <c r="G22" s="235"/>
      <c r="H22" s="235">
        <v>0</v>
      </c>
      <c r="I22" s="303"/>
    </row>
    <row r="23" spans="1:9" s="231" customFormat="1" ht="30" customHeight="1" thickBot="1">
      <c r="A23" s="310" t="s">
        <v>6</v>
      </c>
      <c r="B23" s="311" t="s">
        <v>26</v>
      </c>
      <c r="C23" s="303">
        <f t="shared" si="1"/>
        <v>424328</v>
      </c>
      <c r="D23" s="235">
        <v>241231</v>
      </c>
      <c r="E23" s="235">
        <v>0</v>
      </c>
      <c r="F23" s="235">
        <v>183097</v>
      </c>
      <c r="G23" s="235"/>
      <c r="H23" s="235">
        <v>0</v>
      </c>
      <c r="I23" s="303"/>
    </row>
    <row r="24" spans="1:9" s="185" customFormat="1" ht="15" customHeight="1">
      <c r="A24" s="477" t="s">
        <v>223</v>
      </c>
      <c r="B24" s="477"/>
      <c r="C24" s="477"/>
      <c r="D24" s="477"/>
      <c r="E24" s="477"/>
      <c r="F24" s="477"/>
      <c r="G24" s="477"/>
      <c r="H24" s="477"/>
    </row>
  </sheetData>
  <mergeCells count="15">
    <mergeCell ref="A11:B11"/>
    <mergeCell ref="A24:H24"/>
    <mergeCell ref="A10:B10"/>
    <mergeCell ref="A14:B14"/>
    <mergeCell ref="A12:B12"/>
    <mergeCell ref="A13:B13"/>
    <mergeCell ref="A3:H3"/>
    <mergeCell ref="A4:H4"/>
    <mergeCell ref="A6:B9"/>
    <mergeCell ref="C6:C9"/>
    <mergeCell ref="D6:D9"/>
    <mergeCell ref="E6:E9"/>
    <mergeCell ref="F6:F9"/>
    <mergeCell ref="G6:G9"/>
    <mergeCell ref="H6:H9"/>
  </mergeCells>
  <phoneticPr fontId="3" type="noConversion"/>
  <pageMargins left="0.5" right="0.43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53"/>
  <sheetViews>
    <sheetView showGridLines="0" view="pageBreakPreview" zoomScaleNormal="100" zoomScaleSheetLayoutView="100" workbookViewId="0">
      <selection activeCell="G20" sqref="G20"/>
    </sheetView>
  </sheetViews>
  <sheetFormatPr defaultRowHeight="13.5"/>
  <cols>
    <col min="1" max="1" width="6.77734375" style="187" customWidth="1"/>
    <col min="2" max="2" width="12.77734375" style="187" customWidth="1"/>
    <col min="3" max="8" width="8.77734375" style="188" customWidth="1"/>
    <col min="9" max="16384" width="8.88671875" style="168"/>
  </cols>
  <sheetData>
    <row r="1" spans="1:9" s="130" customFormat="1" ht="15" customHeight="1">
      <c r="A1" s="101" t="s">
        <v>107</v>
      </c>
      <c r="B1" s="101"/>
      <c r="C1" s="101"/>
      <c r="D1" s="101"/>
      <c r="E1" s="101"/>
      <c r="F1" s="101"/>
      <c r="G1" s="129"/>
      <c r="H1" s="105" t="s">
        <v>108</v>
      </c>
    </row>
    <row r="2" spans="1:9" s="130" customFormat="1" ht="15" customHeight="1">
      <c r="A2" s="101"/>
      <c r="B2" s="101"/>
      <c r="C2" s="101"/>
      <c r="D2" s="101"/>
      <c r="E2" s="101"/>
      <c r="F2" s="101"/>
      <c r="G2" s="129"/>
      <c r="H2" s="105"/>
    </row>
    <row r="3" spans="1:9" s="183" customFormat="1" ht="24.95" customHeight="1">
      <c r="A3" s="359" t="s">
        <v>109</v>
      </c>
      <c r="B3" s="359"/>
      <c r="C3" s="359"/>
      <c r="D3" s="359"/>
      <c r="E3" s="359"/>
      <c r="F3" s="359"/>
      <c r="G3" s="359"/>
      <c r="H3" s="359"/>
    </row>
    <row r="4" spans="1:9" s="183" customFormat="1" ht="24.95" customHeight="1">
      <c r="A4" s="359" t="s">
        <v>178</v>
      </c>
      <c r="B4" s="359"/>
      <c r="C4" s="359"/>
      <c r="D4" s="359"/>
      <c r="E4" s="359"/>
      <c r="F4" s="359"/>
      <c r="G4" s="359"/>
      <c r="H4" s="359"/>
    </row>
    <row r="5" spans="1:9" s="185" customFormat="1" ht="15" customHeight="1" thickBot="1">
      <c r="A5" s="104" t="s">
        <v>35</v>
      </c>
      <c r="B5" s="104"/>
      <c r="C5" s="104"/>
      <c r="D5" s="104"/>
      <c r="E5" s="104"/>
      <c r="G5" s="186"/>
      <c r="H5" s="105" t="s">
        <v>179</v>
      </c>
    </row>
    <row r="6" spans="1:9" s="189" customFormat="1" ht="15" customHeight="1">
      <c r="A6" s="465" t="s">
        <v>110</v>
      </c>
      <c r="B6" s="459"/>
      <c r="C6" s="468" t="s">
        <v>111</v>
      </c>
      <c r="D6" s="455" t="s">
        <v>176</v>
      </c>
      <c r="E6" s="413" t="s">
        <v>112</v>
      </c>
      <c r="F6" s="413" t="s">
        <v>113</v>
      </c>
      <c r="G6" s="434" t="s">
        <v>177</v>
      </c>
      <c r="H6" s="441" t="s">
        <v>114</v>
      </c>
    </row>
    <row r="7" spans="1:9" s="189" customFormat="1" ht="15" customHeight="1">
      <c r="A7" s="466"/>
      <c r="B7" s="460"/>
      <c r="C7" s="469"/>
      <c r="D7" s="471"/>
      <c r="E7" s="414"/>
      <c r="F7" s="414"/>
      <c r="G7" s="435"/>
      <c r="H7" s="473"/>
    </row>
    <row r="8" spans="1:9" s="189" customFormat="1" ht="15" customHeight="1">
      <c r="A8" s="466"/>
      <c r="B8" s="460"/>
      <c r="C8" s="469"/>
      <c r="D8" s="471"/>
      <c r="E8" s="414"/>
      <c r="F8" s="414"/>
      <c r="G8" s="435"/>
      <c r="H8" s="473"/>
    </row>
    <row r="9" spans="1:9" s="189" customFormat="1" ht="15" customHeight="1">
      <c r="A9" s="467"/>
      <c r="B9" s="461"/>
      <c r="C9" s="470"/>
      <c r="D9" s="472"/>
      <c r="E9" s="415"/>
      <c r="F9" s="415"/>
      <c r="G9" s="436"/>
      <c r="H9" s="474"/>
    </row>
    <row r="10" spans="1:9" s="32" customFormat="1" ht="30" customHeight="1">
      <c r="A10" s="482">
        <v>2020</v>
      </c>
      <c r="B10" s="483"/>
      <c r="C10" s="238">
        <v>2525510</v>
      </c>
      <c r="D10" s="230">
        <v>1033035</v>
      </c>
      <c r="E10" s="230">
        <v>0</v>
      </c>
      <c r="F10" s="230">
        <v>1479517</v>
      </c>
      <c r="G10" s="230">
        <v>12958</v>
      </c>
      <c r="H10" s="230">
        <v>0</v>
      </c>
    </row>
    <row r="11" spans="1:9" s="32" customFormat="1" ht="30" customHeight="1">
      <c r="A11" s="484">
        <v>2021</v>
      </c>
      <c r="B11" s="485"/>
      <c r="C11" s="238">
        <v>2821143</v>
      </c>
      <c r="D11" s="238">
        <v>1071562</v>
      </c>
      <c r="E11" s="238">
        <f>SUM(E13:E20)</f>
        <v>0</v>
      </c>
      <c r="F11" s="238">
        <v>1738811</v>
      </c>
      <c r="G11" s="238">
        <v>10770</v>
      </c>
      <c r="H11" s="238">
        <f>SUM(H13:H20)</f>
        <v>0</v>
      </c>
    </row>
    <row r="12" spans="1:9" s="32" customFormat="1" ht="30" customHeight="1">
      <c r="A12" s="484">
        <v>2022</v>
      </c>
      <c r="B12" s="485"/>
      <c r="C12" s="238">
        <v>2976650</v>
      </c>
      <c r="D12" s="238">
        <v>1073041</v>
      </c>
      <c r="E12" s="238">
        <f>SUM(E14:E21)</f>
        <v>0</v>
      </c>
      <c r="F12" s="238">
        <v>1893945</v>
      </c>
      <c r="G12" s="238">
        <v>9664</v>
      </c>
      <c r="H12" s="238">
        <f>SUM(H14:H21)</f>
        <v>0</v>
      </c>
    </row>
    <row r="13" spans="1:9" s="32" customFormat="1" ht="30" customHeight="1">
      <c r="A13" s="484">
        <v>2023</v>
      </c>
      <c r="B13" s="485"/>
      <c r="C13" s="238">
        <v>3295868</v>
      </c>
      <c r="D13" s="238">
        <v>1176572</v>
      </c>
      <c r="E13" s="238">
        <f>SUM(E15:E22)</f>
        <v>0</v>
      </c>
      <c r="F13" s="238">
        <v>2110289</v>
      </c>
      <c r="G13" s="238">
        <v>9007</v>
      </c>
      <c r="H13" s="238">
        <f>SUM(H15:H22)</f>
        <v>0</v>
      </c>
    </row>
    <row r="14" spans="1:9" s="32" customFormat="1" ht="30" customHeight="1">
      <c r="A14" s="486">
        <v>2024</v>
      </c>
      <c r="B14" s="487"/>
      <c r="C14" s="345">
        <f t="shared" ref="C14:H14" si="0">SUM(C16:C23)</f>
        <v>2945083</v>
      </c>
      <c r="D14" s="313">
        <f t="shared" si="0"/>
        <v>1037368</v>
      </c>
      <c r="E14" s="313">
        <f t="shared" si="0"/>
        <v>0</v>
      </c>
      <c r="F14" s="313">
        <f t="shared" si="0"/>
        <v>1899962</v>
      </c>
      <c r="G14" s="313">
        <f t="shared" si="0"/>
        <v>7753</v>
      </c>
      <c r="H14" s="313">
        <f t="shared" si="0"/>
        <v>0</v>
      </c>
    </row>
    <row r="15" spans="1:9" s="231" customFormat="1" ht="30" customHeight="1">
      <c r="A15" s="3"/>
      <c r="B15" s="233"/>
      <c r="C15" s="305"/>
      <c r="D15" s="303"/>
      <c r="E15" s="303"/>
      <c r="F15" s="303"/>
      <c r="G15" s="303"/>
      <c r="H15" s="303"/>
      <c r="I15" s="239"/>
    </row>
    <row r="16" spans="1:9" s="231" customFormat="1" ht="30" customHeight="1">
      <c r="A16" s="232" t="s">
        <v>131</v>
      </c>
      <c r="B16" s="234" t="s">
        <v>132</v>
      </c>
      <c r="C16" s="303">
        <f>SUM(D16:H16)</f>
        <v>797362</v>
      </c>
      <c r="D16" s="235">
        <v>334884</v>
      </c>
      <c r="E16" s="235"/>
      <c r="F16" s="235">
        <v>458519</v>
      </c>
      <c r="G16" s="235">
        <v>3959</v>
      </c>
      <c r="H16" s="235"/>
      <c r="I16" s="230"/>
    </row>
    <row r="17" spans="1:9" s="231" customFormat="1" ht="30" customHeight="1">
      <c r="A17" s="232" t="s">
        <v>0</v>
      </c>
      <c r="B17" s="234" t="s">
        <v>20</v>
      </c>
      <c r="C17" s="303">
        <f t="shared" ref="C17:C23" si="1">SUM(D17:H17)</f>
        <v>80051</v>
      </c>
      <c r="D17" s="235">
        <v>49662</v>
      </c>
      <c r="E17" s="235"/>
      <c r="F17" s="235">
        <v>30389</v>
      </c>
      <c r="G17" s="235"/>
      <c r="H17" s="235"/>
      <c r="I17" s="230"/>
    </row>
    <row r="18" spans="1:9" s="231" customFormat="1" ht="30" customHeight="1">
      <c r="A18" s="232" t="s">
        <v>1</v>
      </c>
      <c r="B18" s="234" t="s">
        <v>21</v>
      </c>
      <c r="C18" s="303">
        <f t="shared" si="1"/>
        <v>118575</v>
      </c>
      <c r="D18" s="235">
        <v>72017</v>
      </c>
      <c r="E18" s="235"/>
      <c r="F18" s="235">
        <v>46558</v>
      </c>
      <c r="G18" s="235"/>
      <c r="H18" s="235"/>
      <c r="I18" s="230"/>
    </row>
    <row r="19" spans="1:9" s="231" customFormat="1" ht="30" customHeight="1">
      <c r="A19" s="232" t="s">
        <v>2</v>
      </c>
      <c r="B19" s="234" t="s">
        <v>22</v>
      </c>
      <c r="C19" s="303">
        <f t="shared" si="1"/>
        <v>265870</v>
      </c>
      <c r="D19" s="235">
        <v>74863</v>
      </c>
      <c r="E19" s="235"/>
      <c r="F19" s="235">
        <v>191007</v>
      </c>
      <c r="G19" s="235"/>
      <c r="H19" s="235"/>
      <c r="I19" s="230"/>
    </row>
    <row r="20" spans="1:9" s="231" customFormat="1" ht="30" customHeight="1">
      <c r="A20" s="232" t="s">
        <v>3</v>
      </c>
      <c r="B20" s="234" t="s">
        <v>23</v>
      </c>
      <c r="C20" s="303">
        <f t="shared" si="1"/>
        <v>985036</v>
      </c>
      <c r="D20" s="235">
        <v>263735</v>
      </c>
      <c r="E20" s="235"/>
      <c r="F20" s="235">
        <v>717507</v>
      </c>
      <c r="G20" s="235">
        <v>3794</v>
      </c>
      <c r="H20" s="235"/>
      <c r="I20" s="230"/>
    </row>
    <row r="21" spans="1:9" s="231" customFormat="1" ht="30" customHeight="1">
      <c r="A21" s="232" t="s">
        <v>4</v>
      </c>
      <c r="B21" s="234" t="s">
        <v>24</v>
      </c>
      <c r="C21" s="303">
        <f t="shared" si="1"/>
        <v>297305</v>
      </c>
      <c r="D21" s="235">
        <v>72736</v>
      </c>
      <c r="E21" s="235"/>
      <c r="F21" s="235">
        <v>224569</v>
      </c>
      <c r="G21" s="235"/>
      <c r="H21" s="235"/>
      <c r="I21" s="230"/>
    </row>
    <row r="22" spans="1:9" s="231" customFormat="1" ht="30" customHeight="1">
      <c r="A22" s="232" t="s">
        <v>5</v>
      </c>
      <c r="B22" s="234" t="s">
        <v>25</v>
      </c>
      <c r="C22" s="303">
        <f t="shared" si="1"/>
        <v>152234</v>
      </c>
      <c r="D22" s="235">
        <v>51516</v>
      </c>
      <c r="E22" s="235"/>
      <c r="F22" s="235">
        <v>100718</v>
      </c>
      <c r="G22" s="235"/>
      <c r="H22" s="235"/>
      <c r="I22" s="230"/>
    </row>
    <row r="23" spans="1:9" s="231" customFormat="1" ht="30" customHeight="1" thickBot="1">
      <c r="A23" s="236" t="s">
        <v>6</v>
      </c>
      <c r="B23" s="237" t="s">
        <v>26</v>
      </c>
      <c r="C23" s="303">
        <f t="shared" si="1"/>
        <v>248650</v>
      </c>
      <c r="D23" s="235">
        <v>117955</v>
      </c>
      <c r="E23" s="235"/>
      <c r="F23" s="235">
        <v>130695</v>
      </c>
      <c r="G23" s="235"/>
      <c r="H23" s="235"/>
      <c r="I23" s="230"/>
    </row>
    <row r="24" spans="1:9" s="187" customFormat="1" ht="15" customHeight="1">
      <c r="A24" s="477" t="s">
        <v>223</v>
      </c>
      <c r="B24" s="477"/>
      <c r="C24" s="477"/>
      <c r="D24" s="477"/>
      <c r="E24" s="477"/>
      <c r="F24" s="477"/>
      <c r="G24" s="477"/>
      <c r="H24" s="477"/>
      <c r="I24" s="190"/>
    </row>
    <row r="25" spans="1:9">
      <c r="C25" s="191"/>
      <c r="D25" s="191"/>
      <c r="E25" s="191"/>
      <c r="F25" s="191"/>
      <c r="G25" s="191"/>
      <c r="H25" s="191"/>
    </row>
    <row r="26" spans="1:9">
      <c r="C26" s="191"/>
      <c r="D26" s="191"/>
      <c r="E26" s="191"/>
      <c r="F26" s="191"/>
      <c r="G26" s="191"/>
      <c r="H26" s="191"/>
    </row>
    <row r="27" spans="1:9">
      <c r="C27" s="191"/>
      <c r="D27" s="191"/>
      <c r="E27" s="191"/>
      <c r="F27" s="191"/>
      <c r="G27" s="191"/>
      <c r="H27" s="191"/>
    </row>
    <row r="28" spans="1:9">
      <c r="C28" s="191"/>
      <c r="D28" s="191"/>
      <c r="E28" s="191"/>
      <c r="F28" s="191"/>
      <c r="G28" s="191"/>
      <c r="H28" s="191"/>
    </row>
    <row r="29" spans="1:9">
      <c r="C29" s="191"/>
      <c r="D29" s="191"/>
      <c r="E29" s="191"/>
      <c r="F29" s="191"/>
      <c r="G29" s="191"/>
      <c r="H29" s="191"/>
    </row>
    <row r="30" spans="1:9">
      <c r="C30" s="191"/>
      <c r="D30" s="191"/>
      <c r="E30" s="191"/>
      <c r="F30" s="191"/>
      <c r="G30" s="191"/>
      <c r="H30" s="191"/>
    </row>
    <row r="31" spans="1:9">
      <c r="C31" s="191"/>
      <c r="D31" s="191"/>
      <c r="E31" s="191"/>
      <c r="F31" s="191"/>
      <c r="G31" s="191"/>
      <c r="H31" s="191"/>
    </row>
    <row r="32" spans="1:9">
      <c r="C32" s="191"/>
      <c r="D32" s="191"/>
      <c r="E32" s="191"/>
      <c r="F32" s="191"/>
      <c r="G32" s="191"/>
      <c r="H32" s="191"/>
    </row>
    <row r="33" spans="3:8">
      <c r="C33" s="191"/>
      <c r="D33" s="191"/>
      <c r="E33" s="191"/>
      <c r="F33" s="191"/>
      <c r="G33" s="191"/>
      <c r="H33" s="191"/>
    </row>
    <row r="34" spans="3:8">
      <c r="C34" s="191"/>
      <c r="D34" s="191"/>
      <c r="E34" s="191"/>
      <c r="F34" s="191"/>
      <c r="G34" s="191"/>
      <c r="H34" s="191"/>
    </row>
    <row r="35" spans="3:8">
      <c r="C35" s="191"/>
      <c r="D35" s="191"/>
      <c r="E35" s="191"/>
      <c r="F35" s="191"/>
      <c r="G35" s="191"/>
      <c r="H35" s="191"/>
    </row>
    <row r="36" spans="3:8">
      <c r="C36" s="191"/>
      <c r="D36" s="191"/>
      <c r="E36" s="191"/>
      <c r="F36" s="191"/>
      <c r="G36" s="191"/>
      <c r="H36" s="191"/>
    </row>
    <row r="37" spans="3:8">
      <c r="C37" s="191"/>
      <c r="D37" s="191"/>
      <c r="E37" s="191"/>
      <c r="F37" s="191"/>
      <c r="G37" s="191"/>
      <c r="H37" s="191"/>
    </row>
    <row r="38" spans="3:8">
      <c r="C38" s="191"/>
      <c r="D38" s="191"/>
      <c r="E38" s="191"/>
      <c r="F38" s="191"/>
      <c r="G38" s="191"/>
      <c r="H38" s="191"/>
    </row>
    <row r="39" spans="3:8">
      <c r="C39" s="191"/>
      <c r="D39" s="191"/>
      <c r="E39" s="191"/>
      <c r="F39" s="191"/>
      <c r="G39" s="191"/>
      <c r="H39" s="191"/>
    </row>
    <row r="40" spans="3:8">
      <c r="C40" s="191"/>
      <c r="D40" s="191"/>
      <c r="E40" s="191"/>
      <c r="F40" s="191"/>
      <c r="G40" s="191"/>
      <c r="H40" s="191"/>
    </row>
    <row r="41" spans="3:8">
      <c r="C41" s="191"/>
      <c r="D41" s="191"/>
      <c r="E41" s="191"/>
      <c r="F41" s="191"/>
      <c r="G41" s="191"/>
      <c r="H41" s="191"/>
    </row>
    <row r="42" spans="3:8">
      <c r="C42" s="191"/>
      <c r="D42" s="191"/>
      <c r="E42" s="191"/>
      <c r="F42" s="191"/>
      <c r="G42" s="191"/>
      <c r="H42" s="191"/>
    </row>
    <row r="43" spans="3:8">
      <c r="C43" s="191"/>
      <c r="D43" s="191"/>
      <c r="E43" s="191"/>
      <c r="F43" s="191"/>
      <c r="G43" s="191"/>
      <c r="H43" s="191"/>
    </row>
    <row r="44" spans="3:8">
      <c r="C44" s="191"/>
      <c r="D44" s="191"/>
      <c r="E44" s="191"/>
      <c r="F44" s="191"/>
      <c r="G44" s="191"/>
      <c r="H44" s="191"/>
    </row>
    <row r="45" spans="3:8">
      <c r="C45" s="191"/>
      <c r="D45" s="191"/>
      <c r="E45" s="191"/>
      <c r="F45" s="191"/>
      <c r="G45" s="191"/>
      <c r="H45" s="191"/>
    </row>
    <row r="46" spans="3:8">
      <c r="C46" s="191"/>
      <c r="D46" s="191"/>
      <c r="E46" s="191"/>
      <c r="F46" s="191"/>
      <c r="G46" s="191"/>
      <c r="H46" s="191"/>
    </row>
    <row r="47" spans="3:8">
      <c r="C47" s="191"/>
      <c r="D47" s="191"/>
      <c r="E47" s="191"/>
      <c r="F47" s="191"/>
      <c r="G47" s="191"/>
      <c r="H47" s="191"/>
    </row>
    <row r="48" spans="3:8">
      <c r="C48" s="191"/>
      <c r="D48" s="191"/>
      <c r="E48" s="191"/>
      <c r="F48" s="191"/>
      <c r="G48" s="191"/>
      <c r="H48" s="191"/>
    </row>
    <row r="49" spans="3:8">
      <c r="C49" s="191"/>
      <c r="D49" s="191"/>
      <c r="E49" s="191"/>
      <c r="F49" s="191"/>
      <c r="G49" s="191"/>
      <c r="H49" s="191"/>
    </row>
    <row r="50" spans="3:8">
      <c r="C50" s="191"/>
      <c r="D50" s="191"/>
      <c r="E50" s="191"/>
      <c r="F50" s="191"/>
      <c r="G50" s="191"/>
      <c r="H50" s="191"/>
    </row>
    <row r="51" spans="3:8">
      <c r="C51" s="191"/>
      <c r="D51" s="191"/>
      <c r="E51" s="191"/>
      <c r="F51" s="191"/>
      <c r="G51" s="191"/>
      <c r="H51" s="191"/>
    </row>
    <row r="52" spans="3:8">
      <c r="C52" s="191"/>
      <c r="D52" s="191"/>
      <c r="E52" s="191"/>
      <c r="F52" s="191"/>
      <c r="G52" s="191"/>
      <c r="H52" s="191"/>
    </row>
    <row r="53" spans="3:8">
      <c r="C53" s="191"/>
      <c r="D53" s="191"/>
      <c r="E53" s="191"/>
      <c r="F53" s="191"/>
      <c r="G53" s="191"/>
      <c r="H53" s="191"/>
    </row>
  </sheetData>
  <mergeCells count="15">
    <mergeCell ref="A3:H3"/>
    <mergeCell ref="A4:H4"/>
    <mergeCell ref="A6:B9"/>
    <mergeCell ref="C6:C9"/>
    <mergeCell ref="D6:D9"/>
    <mergeCell ref="E6:E9"/>
    <mergeCell ref="F6:F9"/>
    <mergeCell ref="G6:G9"/>
    <mergeCell ref="H6:H9"/>
    <mergeCell ref="A10:B10"/>
    <mergeCell ref="A11:B11"/>
    <mergeCell ref="A24:H24"/>
    <mergeCell ref="A14:B14"/>
    <mergeCell ref="A12:B12"/>
    <mergeCell ref="A13:B13"/>
  </mergeCells>
  <phoneticPr fontId="3" type="noConversion"/>
  <pageMargins left="0.69" right="0.7" top="0.98425196850393704" bottom="0.98425196850393704" header="0.51181102362204722" footer="0.51181102362204722"/>
  <pageSetup paperSize="9" scale="96" orientation="portrait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4"/>
  <sheetViews>
    <sheetView showGridLines="0" view="pageBreakPreview" topLeftCell="A5" zoomScaleNormal="100" workbookViewId="0">
      <selection activeCell="N19" sqref="N19"/>
    </sheetView>
  </sheetViews>
  <sheetFormatPr defaultRowHeight="11.25"/>
  <cols>
    <col min="1" max="1" width="9.77734375" style="126" customWidth="1"/>
    <col min="2" max="4" width="9.77734375" style="8" customWidth="1"/>
    <col min="5" max="8" width="10.77734375" style="8" customWidth="1"/>
    <col min="9" max="9" width="9.77734375" style="8" customWidth="1"/>
    <col min="10" max="10" width="12.77734375" style="126" customWidth="1"/>
    <col min="11" max="16384" width="8.88671875" style="8"/>
  </cols>
  <sheetData>
    <row r="1" spans="1:10" s="120" customFormat="1" ht="15" customHeight="1">
      <c r="A1" s="101" t="s">
        <v>54</v>
      </c>
      <c r="B1" s="101"/>
      <c r="C1" s="101"/>
      <c r="D1" s="101"/>
      <c r="E1" s="101"/>
      <c r="F1" s="101"/>
      <c r="G1" s="101"/>
      <c r="H1" s="101"/>
      <c r="I1" s="104"/>
      <c r="J1" s="105" t="s">
        <v>55</v>
      </c>
    </row>
    <row r="2" spans="1:10" s="120" customFormat="1" ht="15" customHeight="1">
      <c r="A2" s="101"/>
      <c r="B2" s="101"/>
      <c r="C2" s="101"/>
      <c r="D2" s="101"/>
      <c r="E2" s="101"/>
      <c r="F2" s="101"/>
      <c r="G2" s="101"/>
      <c r="H2" s="101"/>
      <c r="I2" s="104"/>
      <c r="J2" s="105"/>
    </row>
    <row r="3" spans="1:10" s="193" customFormat="1" ht="24.95" customHeight="1">
      <c r="A3" s="359" t="s">
        <v>193</v>
      </c>
      <c r="B3" s="359"/>
      <c r="C3" s="359"/>
      <c r="D3" s="359"/>
      <c r="E3" s="359"/>
      <c r="F3" s="359"/>
      <c r="G3" s="359"/>
      <c r="H3" s="359"/>
      <c r="I3" s="359"/>
      <c r="J3" s="359"/>
    </row>
    <row r="4" spans="1:10" s="193" customFormat="1" ht="24.95" customHeight="1">
      <c r="A4" s="490" t="s">
        <v>180</v>
      </c>
      <c r="B4" s="490"/>
      <c r="C4" s="490"/>
      <c r="D4" s="490"/>
      <c r="E4" s="490"/>
      <c r="F4" s="490"/>
      <c r="G4" s="490"/>
      <c r="H4" s="490"/>
      <c r="I4" s="490"/>
      <c r="J4" s="490"/>
    </row>
    <row r="5" spans="1:10" s="121" customFormat="1" ht="15" customHeight="1" thickBot="1">
      <c r="A5" s="192" t="s">
        <v>186</v>
      </c>
      <c r="B5" s="104"/>
      <c r="C5" s="104"/>
      <c r="D5" s="104"/>
      <c r="E5" s="104"/>
      <c r="F5" s="104"/>
      <c r="G5" s="489"/>
      <c r="H5" s="489"/>
      <c r="I5" s="489" t="s">
        <v>187</v>
      </c>
      <c r="J5" s="489"/>
    </row>
    <row r="6" spans="1:10" s="122" customFormat="1" ht="30" customHeight="1">
      <c r="A6" s="459" t="s">
        <v>45</v>
      </c>
      <c r="B6" s="495" t="s">
        <v>181</v>
      </c>
      <c r="C6" s="455" t="s">
        <v>182</v>
      </c>
      <c r="D6" s="455" t="s">
        <v>183</v>
      </c>
      <c r="E6" s="441" t="s">
        <v>184</v>
      </c>
      <c r="F6" s="442"/>
      <c r="G6" s="442"/>
      <c r="H6" s="443"/>
      <c r="I6" s="494" t="s">
        <v>191</v>
      </c>
      <c r="J6" s="491" t="s">
        <v>46</v>
      </c>
    </row>
    <row r="7" spans="1:10" s="122" customFormat="1" ht="30" customHeight="1">
      <c r="A7" s="460"/>
      <c r="B7" s="496"/>
      <c r="C7" s="420"/>
      <c r="D7" s="420"/>
      <c r="E7" s="473"/>
      <c r="F7" s="488"/>
      <c r="G7" s="488"/>
      <c r="H7" s="469"/>
      <c r="I7" s="447"/>
      <c r="J7" s="492"/>
    </row>
    <row r="8" spans="1:10" s="122" customFormat="1" ht="30" customHeight="1">
      <c r="A8" s="461"/>
      <c r="B8" s="497"/>
      <c r="C8" s="421"/>
      <c r="D8" s="421"/>
      <c r="E8" s="123" t="s">
        <v>185</v>
      </c>
      <c r="F8" s="110" t="s">
        <v>188</v>
      </c>
      <c r="G8" s="110" t="s">
        <v>189</v>
      </c>
      <c r="H8" s="112" t="s">
        <v>190</v>
      </c>
      <c r="I8" s="448"/>
      <c r="J8" s="493"/>
    </row>
    <row r="9" spans="1:10" s="242" customFormat="1" ht="29.25" customHeight="1">
      <c r="A9" s="240">
        <v>2020</v>
      </c>
      <c r="B9" s="213">
        <v>32891</v>
      </c>
      <c r="C9" s="213">
        <v>11985</v>
      </c>
      <c r="D9" s="213">
        <v>20906</v>
      </c>
      <c r="E9" s="70">
        <v>20391</v>
      </c>
      <c r="F9" s="70">
        <v>0</v>
      </c>
      <c r="G9" s="70">
        <v>0</v>
      </c>
      <c r="H9" s="70">
        <v>20391</v>
      </c>
      <c r="I9" s="241">
        <v>63.561460581922105</v>
      </c>
      <c r="J9" s="240">
        <v>2020</v>
      </c>
    </row>
    <row r="10" spans="1:10" s="243" customFormat="1" ht="29.25" customHeight="1">
      <c r="A10" s="240">
        <v>2021</v>
      </c>
      <c r="B10" s="213">
        <v>32001</v>
      </c>
      <c r="C10" s="213">
        <v>11551</v>
      </c>
      <c r="D10" s="213">
        <v>20450</v>
      </c>
      <c r="E10" s="70">
        <v>20344</v>
      </c>
      <c r="F10" s="70">
        <v>28</v>
      </c>
      <c r="G10" s="70">
        <f>SUM(G12:G19)</f>
        <v>0</v>
      </c>
      <c r="H10" s="70">
        <v>20316</v>
      </c>
      <c r="I10" s="241">
        <v>64</v>
      </c>
      <c r="J10" s="240">
        <v>2021</v>
      </c>
    </row>
    <row r="11" spans="1:10" s="243" customFormat="1" ht="29.25" customHeight="1">
      <c r="A11" s="240">
        <v>2022</v>
      </c>
      <c r="B11" s="213">
        <v>30353</v>
      </c>
      <c r="C11" s="213">
        <v>11523</v>
      </c>
      <c r="D11" s="213">
        <v>18830</v>
      </c>
      <c r="E11" s="70">
        <v>20295</v>
      </c>
      <c r="F11" s="70">
        <v>30</v>
      </c>
      <c r="G11" s="70">
        <f>SUM(G13:G20)</f>
        <v>0</v>
      </c>
      <c r="H11" s="70">
        <v>20265</v>
      </c>
      <c r="I11" s="241">
        <v>62</v>
      </c>
      <c r="J11" s="240">
        <v>2022</v>
      </c>
    </row>
    <row r="12" spans="1:10" s="243" customFormat="1" ht="29.25" customHeight="1">
      <c r="A12" s="240">
        <v>2023</v>
      </c>
      <c r="B12" s="213">
        <v>32041</v>
      </c>
      <c r="C12" s="213">
        <v>10972</v>
      </c>
      <c r="D12" s="213">
        <v>21069</v>
      </c>
      <c r="E12" s="70">
        <v>21069</v>
      </c>
      <c r="F12" s="70">
        <v>0</v>
      </c>
      <c r="G12" s="70">
        <f>SUM(G14:G21)</f>
        <v>0</v>
      </c>
      <c r="H12" s="70">
        <v>21069</v>
      </c>
      <c r="I12" s="241">
        <v>66</v>
      </c>
      <c r="J12" s="240">
        <v>2023</v>
      </c>
    </row>
    <row r="13" spans="1:10" s="242" customFormat="1" ht="29.25" customHeight="1">
      <c r="A13" s="244">
        <v>2024</v>
      </c>
      <c r="B13" s="215">
        <f>SUM(B15:B22)</f>
        <v>32276</v>
      </c>
      <c r="C13" s="215">
        <f>SUM(C15:C22)</f>
        <v>10972</v>
      </c>
      <c r="D13" s="215">
        <f>SUM(D15:D22)</f>
        <v>21304</v>
      </c>
      <c r="E13" s="68">
        <f>SUM(F13:H13)</f>
        <v>21304</v>
      </c>
      <c r="F13" s="68">
        <f>SUM(F15:F22)</f>
        <v>0</v>
      </c>
      <c r="G13" s="68">
        <f>SUM(G15:G22)</f>
        <v>0</v>
      </c>
      <c r="H13" s="68">
        <f>SUM(H15:H22)</f>
        <v>21304</v>
      </c>
      <c r="I13" s="245">
        <f>D13/B13*100</f>
        <v>66.005700830338327</v>
      </c>
      <c r="J13" s="246">
        <v>2024</v>
      </c>
    </row>
    <row r="14" spans="1:10" s="242" customFormat="1" ht="29.25" customHeight="1">
      <c r="A14" s="244"/>
      <c r="B14" s="247"/>
      <c r="C14" s="215"/>
      <c r="D14" s="215"/>
      <c r="E14" s="68"/>
      <c r="F14" s="68"/>
      <c r="G14" s="68"/>
      <c r="H14" s="68"/>
      <c r="I14" s="245"/>
      <c r="J14" s="248"/>
    </row>
    <row r="15" spans="1:10" s="243" customFormat="1" ht="29.25" customHeight="1">
      <c r="A15" s="240" t="s">
        <v>131</v>
      </c>
      <c r="B15" s="249">
        <v>10033</v>
      </c>
      <c r="C15" s="249">
        <v>816</v>
      </c>
      <c r="D15" s="250">
        <f>B15-C15</f>
        <v>9217</v>
      </c>
      <c r="E15" s="251">
        <f>F15+G15+H15</f>
        <v>9217</v>
      </c>
      <c r="F15" s="204"/>
      <c r="G15" s="204"/>
      <c r="H15" s="204">
        <v>9217</v>
      </c>
      <c r="I15" s="252">
        <f>D15/B15*100</f>
        <v>91.866839429881381</v>
      </c>
      <c r="J15" s="253" t="s">
        <v>132</v>
      </c>
    </row>
    <row r="16" spans="1:10" s="243" customFormat="1" ht="29.25" customHeight="1">
      <c r="A16" s="240" t="s">
        <v>0</v>
      </c>
      <c r="B16" s="249">
        <v>1463</v>
      </c>
      <c r="C16" s="249">
        <v>1463</v>
      </c>
      <c r="D16" s="250">
        <f t="shared" ref="D16:D22" si="0">B16-C16</f>
        <v>0</v>
      </c>
      <c r="E16" s="251">
        <f t="shared" ref="E16:E22" si="1">F16+G16+H16</f>
        <v>0</v>
      </c>
      <c r="F16" s="204"/>
      <c r="G16" s="204"/>
      <c r="H16" s="204"/>
      <c r="I16" s="252">
        <f t="shared" ref="I16:I22" si="2">D16/B16*100</f>
        <v>0</v>
      </c>
      <c r="J16" s="253" t="s">
        <v>20</v>
      </c>
    </row>
    <row r="17" spans="1:10" s="243" customFormat="1" ht="29.25" customHeight="1">
      <c r="A17" s="240" t="s">
        <v>1</v>
      </c>
      <c r="B17" s="249">
        <v>1816</v>
      </c>
      <c r="C17" s="249">
        <v>924</v>
      </c>
      <c r="D17" s="250">
        <f t="shared" si="0"/>
        <v>892</v>
      </c>
      <c r="E17" s="251">
        <f t="shared" si="1"/>
        <v>892</v>
      </c>
      <c r="F17" s="204"/>
      <c r="G17" s="204"/>
      <c r="H17" s="204">
        <v>892</v>
      </c>
      <c r="I17" s="252">
        <f t="shared" si="2"/>
        <v>49.118942731277535</v>
      </c>
      <c r="J17" s="253" t="s">
        <v>21</v>
      </c>
    </row>
    <row r="18" spans="1:10" s="243" customFormat="1" ht="29.25" customHeight="1">
      <c r="A18" s="240" t="s">
        <v>2</v>
      </c>
      <c r="B18" s="249">
        <v>2755</v>
      </c>
      <c r="C18" s="249">
        <v>1793</v>
      </c>
      <c r="D18" s="250">
        <f t="shared" si="0"/>
        <v>962</v>
      </c>
      <c r="E18" s="251">
        <f t="shared" si="1"/>
        <v>962</v>
      </c>
      <c r="F18" s="204"/>
      <c r="G18" s="204"/>
      <c r="H18" s="204">
        <v>962</v>
      </c>
      <c r="I18" s="252">
        <f t="shared" si="2"/>
        <v>34.918330308529946</v>
      </c>
      <c r="J18" s="253" t="s">
        <v>22</v>
      </c>
    </row>
    <row r="19" spans="1:10" s="243" customFormat="1" ht="29.25" customHeight="1">
      <c r="A19" s="240" t="s">
        <v>3</v>
      </c>
      <c r="B19" s="249">
        <v>9013</v>
      </c>
      <c r="C19" s="249">
        <v>700</v>
      </c>
      <c r="D19" s="250">
        <f t="shared" si="0"/>
        <v>8313</v>
      </c>
      <c r="E19" s="251">
        <f t="shared" si="1"/>
        <v>8313</v>
      </c>
      <c r="F19" s="204"/>
      <c r="G19" s="204"/>
      <c r="H19" s="204">
        <v>8313</v>
      </c>
      <c r="I19" s="252">
        <f t="shared" si="2"/>
        <v>92.233440585820475</v>
      </c>
      <c r="J19" s="253" t="s">
        <v>23</v>
      </c>
    </row>
    <row r="20" spans="1:10" s="243" customFormat="1" ht="29.25" customHeight="1">
      <c r="A20" s="240" t="s">
        <v>4</v>
      </c>
      <c r="B20" s="249">
        <v>2116</v>
      </c>
      <c r="C20" s="249">
        <v>963</v>
      </c>
      <c r="D20" s="250">
        <f t="shared" si="0"/>
        <v>1153</v>
      </c>
      <c r="E20" s="251">
        <f t="shared" si="1"/>
        <v>1153</v>
      </c>
      <c r="F20" s="204"/>
      <c r="G20" s="204"/>
      <c r="H20" s="204">
        <v>1153</v>
      </c>
      <c r="I20" s="252">
        <f t="shared" si="2"/>
        <v>54.48960302457467</v>
      </c>
      <c r="J20" s="253" t="s">
        <v>24</v>
      </c>
    </row>
    <row r="21" spans="1:10" s="243" customFormat="1" ht="29.25" customHeight="1">
      <c r="A21" s="240" t="s">
        <v>5</v>
      </c>
      <c r="B21" s="249">
        <v>1595</v>
      </c>
      <c r="C21" s="249">
        <v>1595</v>
      </c>
      <c r="D21" s="250">
        <f t="shared" si="0"/>
        <v>0</v>
      </c>
      <c r="E21" s="251">
        <f t="shared" si="1"/>
        <v>0</v>
      </c>
      <c r="F21" s="204"/>
      <c r="G21" s="204"/>
      <c r="H21" s="204"/>
      <c r="I21" s="252">
        <f t="shared" si="2"/>
        <v>0</v>
      </c>
      <c r="J21" s="253" t="s">
        <v>25</v>
      </c>
    </row>
    <row r="22" spans="1:10" s="243" customFormat="1" ht="29.25" customHeight="1" thickBot="1">
      <c r="A22" s="254" t="s">
        <v>6</v>
      </c>
      <c r="B22" s="255">
        <v>3485</v>
      </c>
      <c r="C22" s="255">
        <v>2718</v>
      </c>
      <c r="D22" s="256">
        <f t="shared" si="0"/>
        <v>767</v>
      </c>
      <c r="E22" s="256">
        <f t="shared" si="1"/>
        <v>767</v>
      </c>
      <c r="F22" s="257"/>
      <c r="G22" s="257"/>
      <c r="H22" s="257">
        <v>767</v>
      </c>
      <c r="I22" s="252">
        <f t="shared" si="2"/>
        <v>22.008608321377331</v>
      </c>
      <c r="J22" s="258" t="s">
        <v>26</v>
      </c>
    </row>
    <row r="23" spans="1:10" s="127" customFormat="1" ht="15" customHeight="1">
      <c r="A23" s="124" t="s">
        <v>95</v>
      </c>
      <c r="H23" s="128"/>
      <c r="I23" s="128"/>
    </row>
    <row r="24" spans="1:10" s="127" customFormat="1" ht="15" customHeight="1">
      <c r="A24" s="125" t="s">
        <v>115</v>
      </c>
      <c r="B24" s="125"/>
      <c r="C24" s="125"/>
      <c r="D24" s="125"/>
      <c r="E24" s="125"/>
      <c r="F24" s="125"/>
      <c r="G24" s="125"/>
      <c r="H24" s="125"/>
      <c r="I24" s="125"/>
      <c r="J24" s="125"/>
    </row>
  </sheetData>
  <mergeCells count="11">
    <mergeCell ref="E6:H7"/>
    <mergeCell ref="A3:J3"/>
    <mergeCell ref="G5:H5"/>
    <mergeCell ref="I5:J5"/>
    <mergeCell ref="A4:J4"/>
    <mergeCell ref="J6:J8"/>
    <mergeCell ref="I6:I8"/>
    <mergeCell ref="A6:A8"/>
    <mergeCell ref="B6:B8"/>
    <mergeCell ref="C6:C8"/>
    <mergeCell ref="D6:D8"/>
  </mergeCells>
  <phoneticPr fontId="3" type="noConversion"/>
  <pageMargins left="0.62" right="0.49" top="1.1811023622047245" bottom="0.98425196850393704" header="0.9055118110236221" footer="0.78740157480314965"/>
  <pageSetup paperSize="9" scale="75" orientation="portrait" r:id="rId1"/>
  <headerFooter alignWithMargins="0">
    <oddFooter>&amp;L&amp;10자료 : 환경보호과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N22"/>
  <sheetViews>
    <sheetView showGridLines="0" view="pageBreakPreview" zoomScaleNormal="100" workbookViewId="0">
      <selection activeCell="H14" sqref="H14"/>
    </sheetView>
  </sheetViews>
  <sheetFormatPr defaultRowHeight="11.25"/>
  <cols>
    <col min="1" max="1" width="8.77734375" style="107" customWidth="1"/>
    <col min="2" max="7" width="10.77734375" style="9" customWidth="1"/>
    <col min="8" max="8" width="11.44140625" style="9" customWidth="1"/>
    <col min="9" max="9" width="11.21875" style="9" customWidth="1"/>
    <col min="10" max="10" width="9.21875" style="9" customWidth="1"/>
    <col min="11" max="12" width="11.44140625" style="9" customWidth="1"/>
    <col min="13" max="13" width="10.5546875" style="9" customWidth="1"/>
    <col min="14" max="14" width="11.33203125" style="107" customWidth="1"/>
    <col min="15" max="16384" width="8.88671875" style="9"/>
  </cols>
  <sheetData>
    <row r="1" spans="1:66" s="194" customFormat="1" ht="15" customHeight="1">
      <c r="A1" s="194" t="s">
        <v>54</v>
      </c>
      <c r="N1" s="195" t="s">
        <v>55</v>
      </c>
    </row>
    <row r="2" spans="1:66" s="194" customFormat="1" ht="15" customHeight="1">
      <c r="N2" s="195"/>
    </row>
    <row r="3" spans="1:66" s="196" customFormat="1" ht="24.95" customHeight="1">
      <c r="A3" s="490" t="s">
        <v>192</v>
      </c>
      <c r="B3" s="490"/>
      <c r="C3" s="490"/>
      <c r="D3" s="490"/>
      <c r="E3" s="490"/>
      <c r="F3" s="490"/>
      <c r="G3" s="490"/>
      <c r="H3" s="490"/>
      <c r="I3" s="490"/>
      <c r="J3" s="490"/>
      <c r="K3" s="490"/>
      <c r="L3" s="490"/>
      <c r="M3" s="490"/>
      <c r="N3" s="490"/>
    </row>
    <row r="4" spans="1:66" s="196" customFormat="1" ht="24.95" customHeight="1">
      <c r="A4" s="490" t="s">
        <v>201</v>
      </c>
      <c r="B4" s="490"/>
      <c r="C4" s="490"/>
      <c r="D4" s="490"/>
      <c r="E4" s="490"/>
      <c r="F4" s="490"/>
      <c r="G4" s="490"/>
      <c r="H4" s="490"/>
      <c r="I4" s="490"/>
      <c r="J4" s="490"/>
      <c r="K4" s="490"/>
      <c r="L4" s="490"/>
      <c r="M4" s="490"/>
      <c r="N4" s="490"/>
    </row>
    <row r="5" spans="1:66" s="107" customFormat="1" ht="15" customHeight="1" thickBot="1">
      <c r="A5" s="104" t="s">
        <v>66</v>
      </c>
      <c r="B5" s="104"/>
      <c r="C5" s="104"/>
      <c r="D5" s="104"/>
      <c r="E5" s="105"/>
      <c r="F5" s="104"/>
      <c r="N5" s="105" t="s">
        <v>64</v>
      </c>
    </row>
    <row r="6" spans="1:66" s="108" customFormat="1" ht="28.5" customHeight="1">
      <c r="A6" s="459" t="s">
        <v>67</v>
      </c>
      <c r="B6" s="491" t="s">
        <v>68</v>
      </c>
      <c r="C6" s="458"/>
      <c r="D6" s="458"/>
      <c r="E6" s="458"/>
      <c r="F6" s="458"/>
      <c r="G6" s="434"/>
      <c r="H6" s="444" t="s">
        <v>69</v>
      </c>
      <c r="I6" s="444"/>
      <c r="J6" s="444"/>
      <c r="K6" s="444"/>
      <c r="L6" s="444"/>
      <c r="M6" s="444"/>
      <c r="N6" s="500" t="s">
        <v>70</v>
      </c>
      <c r="O6" s="99"/>
    </row>
    <row r="7" spans="1:66" s="108" customFormat="1" ht="80.25" customHeight="1">
      <c r="A7" s="461"/>
      <c r="B7" s="109"/>
      <c r="C7" s="110" t="s">
        <v>65</v>
      </c>
      <c r="D7" s="110" t="s">
        <v>93</v>
      </c>
      <c r="E7" s="91" t="s">
        <v>94</v>
      </c>
      <c r="F7" s="111" t="s">
        <v>79</v>
      </c>
      <c r="G7" s="110" t="s">
        <v>30</v>
      </c>
      <c r="H7" s="113" t="s">
        <v>224</v>
      </c>
      <c r="I7" s="114" t="s">
        <v>225</v>
      </c>
      <c r="J7" s="114" t="s">
        <v>71</v>
      </c>
      <c r="K7" s="113" t="s">
        <v>82</v>
      </c>
      <c r="L7" s="115" t="s">
        <v>81</v>
      </c>
      <c r="M7" s="115" t="s">
        <v>80</v>
      </c>
      <c r="N7" s="501"/>
      <c r="O7" s="99"/>
    </row>
    <row r="8" spans="1:66" s="10" customFormat="1" ht="24" customHeight="1">
      <c r="A8" s="36">
        <v>2020</v>
      </c>
      <c r="B8" s="67">
        <v>528700</v>
      </c>
      <c r="C8" s="67">
        <v>267785</v>
      </c>
      <c r="D8" s="67">
        <v>201639</v>
      </c>
      <c r="E8" s="67">
        <v>24606</v>
      </c>
      <c r="F8" s="67">
        <v>3460</v>
      </c>
      <c r="G8" s="67">
        <v>0</v>
      </c>
      <c r="H8" s="67">
        <v>1997</v>
      </c>
      <c r="I8" s="67">
        <v>529</v>
      </c>
      <c r="J8" s="77">
        <v>264.7</v>
      </c>
      <c r="K8" s="67">
        <v>1795</v>
      </c>
      <c r="L8" s="71">
        <f>K8/H8</f>
        <v>0.89884827240861287</v>
      </c>
      <c r="M8" s="201">
        <v>29.5</v>
      </c>
      <c r="N8" s="36">
        <v>2020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</row>
    <row r="9" spans="1:66" s="11" customFormat="1" ht="24" customHeight="1">
      <c r="A9" s="36">
        <v>2021</v>
      </c>
      <c r="B9" s="67">
        <v>557822</v>
      </c>
      <c r="C9" s="70">
        <v>270569</v>
      </c>
      <c r="D9" s="70">
        <v>229714</v>
      </c>
      <c r="E9" s="70">
        <v>23691</v>
      </c>
      <c r="F9" s="70">
        <v>33848</v>
      </c>
      <c r="G9" s="70">
        <f>SUM(G11:G18)</f>
        <v>0</v>
      </c>
      <c r="H9" s="70">
        <v>2023</v>
      </c>
      <c r="I9" s="70">
        <v>558</v>
      </c>
      <c r="J9" s="202">
        <v>275.8</v>
      </c>
      <c r="K9" s="70">
        <v>1971</v>
      </c>
      <c r="L9" s="71">
        <f>K9/H9*10^3</f>
        <v>974.29560059317839</v>
      </c>
      <c r="M9" s="203">
        <f>J9/L9*100</f>
        <v>28.307630644342975</v>
      </c>
      <c r="N9" s="36">
        <v>2021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</row>
    <row r="10" spans="1:66" s="11" customFormat="1" ht="24" customHeight="1">
      <c r="A10" s="36">
        <v>2022</v>
      </c>
      <c r="B10" s="67">
        <v>594900</v>
      </c>
      <c r="C10" s="70">
        <v>260500</v>
      </c>
      <c r="D10" s="70">
        <v>281400</v>
      </c>
      <c r="E10" s="70">
        <v>20000</v>
      </c>
      <c r="F10" s="70">
        <v>33000</v>
      </c>
      <c r="G10" s="70">
        <f>SUM(G12:G19)</f>
        <v>0</v>
      </c>
      <c r="H10" s="70">
        <v>2092</v>
      </c>
      <c r="I10" s="70">
        <v>595</v>
      </c>
      <c r="J10" s="202">
        <v>284.39999999999998</v>
      </c>
      <c r="K10" s="70">
        <v>2247</v>
      </c>
      <c r="L10" s="71">
        <v>1074</v>
      </c>
      <c r="M10" s="203">
        <f>J10/L10*100</f>
        <v>26.480446927374302</v>
      </c>
      <c r="N10" s="36">
        <v>2022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</row>
    <row r="11" spans="1:66" s="11" customFormat="1" ht="24" customHeight="1">
      <c r="A11" s="36">
        <v>2023</v>
      </c>
      <c r="B11" s="67">
        <v>561400</v>
      </c>
      <c r="C11" s="70">
        <v>252600</v>
      </c>
      <c r="D11" s="70">
        <v>255100</v>
      </c>
      <c r="E11" s="70">
        <v>16400</v>
      </c>
      <c r="F11" s="70">
        <v>37300</v>
      </c>
      <c r="G11" s="70">
        <f>SUM(G13:G20)</f>
        <v>0</v>
      </c>
      <c r="H11" s="70">
        <v>2019</v>
      </c>
      <c r="I11" s="70">
        <v>561</v>
      </c>
      <c r="J11" s="202">
        <v>277.89999999999998</v>
      </c>
      <c r="K11" s="70">
        <v>2649</v>
      </c>
      <c r="L11" s="71">
        <v>1312</v>
      </c>
      <c r="M11" s="203">
        <f>J11/L11*100</f>
        <v>21.181402439024389</v>
      </c>
      <c r="N11" s="36">
        <v>2023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</row>
    <row r="12" spans="1:66" s="10" customFormat="1" ht="24" customHeight="1">
      <c r="A12" s="34">
        <v>2024</v>
      </c>
      <c r="B12" s="72">
        <f>SUM(B14:B21)</f>
        <v>579800</v>
      </c>
      <c r="C12" s="69">
        <f t="shared" ref="C12:I12" si="0">SUM(C14:C21)</f>
        <v>250100</v>
      </c>
      <c r="D12" s="69">
        <f t="shared" si="0"/>
        <v>264400</v>
      </c>
      <c r="E12" s="69">
        <f t="shared" si="0"/>
        <v>24400</v>
      </c>
      <c r="F12" s="69">
        <f t="shared" si="0"/>
        <v>40900</v>
      </c>
      <c r="G12" s="69">
        <f t="shared" si="0"/>
        <v>0</v>
      </c>
      <c r="H12" s="69">
        <f t="shared" si="0"/>
        <v>2055</v>
      </c>
      <c r="I12" s="69">
        <f t="shared" si="0"/>
        <v>579.79999999999995</v>
      </c>
      <c r="J12" s="283">
        <f>I12/H12*1000</f>
        <v>282.14111922141115</v>
      </c>
      <c r="K12" s="69">
        <f>SUM(K14:K21)</f>
        <v>2953.7</v>
      </c>
      <c r="L12" s="69">
        <f>K12/H12*1000</f>
        <v>1437.3236009732359</v>
      </c>
      <c r="M12" s="203">
        <f>J12/L12*100</f>
        <v>19.629617090428951</v>
      </c>
      <c r="N12" s="35">
        <v>2024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</row>
    <row r="13" spans="1:66" s="11" customFormat="1" ht="24" customHeight="1">
      <c r="A13" s="36"/>
      <c r="B13" s="71"/>
      <c r="C13" s="71"/>
      <c r="D13" s="71"/>
      <c r="E13" s="71"/>
      <c r="F13" s="71"/>
      <c r="G13" s="71"/>
      <c r="H13" s="71"/>
      <c r="I13" s="71"/>
      <c r="J13" s="78"/>
      <c r="K13" s="71"/>
      <c r="L13" s="69"/>
      <c r="M13" s="203"/>
      <c r="N13" s="116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</row>
    <row r="14" spans="1:66" s="12" customFormat="1" ht="24" customHeight="1">
      <c r="A14" s="37" t="s">
        <v>131</v>
      </c>
      <c r="B14" s="70">
        <f>SUM(C14:G14)</f>
        <v>579800</v>
      </c>
      <c r="C14" s="204">
        <v>250100</v>
      </c>
      <c r="D14" s="204">
        <v>264400</v>
      </c>
      <c r="E14" s="204">
        <v>24400</v>
      </c>
      <c r="F14" s="204">
        <v>40900</v>
      </c>
      <c r="G14" s="204">
        <v>0</v>
      </c>
      <c r="H14" s="204">
        <v>2055</v>
      </c>
      <c r="I14" s="204">
        <v>579.79999999999995</v>
      </c>
      <c r="J14" s="205">
        <v>284.36902485659652</v>
      </c>
      <c r="K14" s="206">
        <v>2953.7</v>
      </c>
      <c r="L14" s="71">
        <f>K14/H14*1000</f>
        <v>1437.3236009732359</v>
      </c>
      <c r="M14" s="203">
        <f>J14/L14*100</f>
        <v>19.784620851146219</v>
      </c>
      <c r="N14" s="117" t="s">
        <v>132</v>
      </c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</row>
    <row r="15" spans="1:66" s="11" customFormat="1" ht="24" customHeight="1">
      <c r="A15" s="36" t="s">
        <v>140</v>
      </c>
      <c r="B15" s="70">
        <f t="shared" ref="B15:B21" si="1">SUM(C15:G15)</f>
        <v>0</v>
      </c>
      <c r="C15" s="162"/>
      <c r="D15" s="162"/>
      <c r="E15" s="162"/>
      <c r="F15" s="162"/>
      <c r="G15" s="162"/>
      <c r="H15" s="162"/>
      <c r="I15" s="162"/>
      <c r="J15" s="92" t="e">
        <f t="shared" ref="J15:J21" si="2">I15/H15*1000</f>
        <v>#DIV/0!</v>
      </c>
      <c r="K15" s="164"/>
      <c r="L15" s="71" t="e">
        <f t="shared" ref="L15:L21" si="3">K15/H15*1000</f>
        <v>#DIV/0!</v>
      </c>
      <c r="M15" s="79" t="e">
        <f t="shared" ref="M15:M21" si="4">L15/J15*100</f>
        <v>#DIV/0!</v>
      </c>
      <c r="N15" s="117" t="s">
        <v>20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</row>
    <row r="16" spans="1:66" s="10" customFormat="1" ht="24" customHeight="1">
      <c r="A16" s="36" t="s">
        <v>141</v>
      </c>
      <c r="B16" s="70">
        <f t="shared" si="1"/>
        <v>0</v>
      </c>
      <c r="C16" s="162"/>
      <c r="D16" s="162"/>
      <c r="E16" s="162"/>
      <c r="F16" s="162"/>
      <c r="G16" s="162"/>
      <c r="H16" s="162"/>
      <c r="I16" s="162"/>
      <c r="J16" s="92" t="e">
        <f t="shared" si="2"/>
        <v>#DIV/0!</v>
      </c>
      <c r="K16" s="164"/>
      <c r="L16" s="71" t="e">
        <f t="shared" si="3"/>
        <v>#DIV/0!</v>
      </c>
      <c r="M16" s="79" t="e">
        <f t="shared" si="4"/>
        <v>#DIV/0!</v>
      </c>
      <c r="N16" s="117" t="s">
        <v>21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</row>
    <row r="17" spans="1:66" s="11" customFormat="1" ht="24" customHeight="1">
      <c r="A17" s="36" t="s">
        <v>142</v>
      </c>
      <c r="B17" s="70">
        <f t="shared" si="1"/>
        <v>0</v>
      </c>
      <c r="C17" s="162"/>
      <c r="D17" s="162"/>
      <c r="E17" s="162"/>
      <c r="F17" s="162"/>
      <c r="G17" s="162"/>
      <c r="H17" s="162"/>
      <c r="I17" s="162"/>
      <c r="J17" s="92" t="e">
        <f t="shared" si="2"/>
        <v>#DIV/0!</v>
      </c>
      <c r="K17" s="164"/>
      <c r="L17" s="71" t="e">
        <f t="shared" si="3"/>
        <v>#DIV/0!</v>
      </c>
      <c r="M17" s="79" t="e">
        <f t="shared" si="4"/>
        <v>#DIV/0!</v>
      </c>
      <c r="N17" s="117" t="s">
        <v>22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</row>
    <row r="18" spans="1:66" s="2" customFormat="1" ht="24" customHeight="1">
      <c r="A18" s="36" t="s">
        <v>143</v>
      </c>
      <c r="B18" s="70">
        <f t="shared" si="1"/>
        <v>0</v>
      </c>
      <c r="C18" s="162"/>
      <c r="D18" s="162"/>
      <c r="E18" s="162"/>
      <c r="F18" s="162"/>
      <c r="G18" s="162"/>
      <c r="H18" s="162"/>
      <c r="I18" s="162"/>
      <c r="J18" s="92" t="e">
        <f t="shared" si="2"/>
        <v>#DIV/0!</v>
      </c>
      <c r="K18" s="164"/>
      <c r="L18" s="71" t="e">
        <f t="shared" si="3"/>
        <v>#DIV/0!</v>
      </c>
      <c r="M18" s="79" t="e">
        <f t="shared" si="4"/>
        <v>#DIV/0!</v>
      </c>
      <c r="N18" s="117" t="s">
        <v>23</v>
      </c>
    </row>
    <row r="19" spans="1:66" s="11" customFormat="1" ht="24" customHeight="1">
      <c r="A19" s="36" t="s">
        <v>144</v>
      </c>
      <c r="B19" s="70">
        <f t="shared" si="1"/>
        <v>0</v>
      </c>
      <c r="C19" s="162"/>
      <c r="D19" s="162"/>
      <c r="E19" s="162"/>
      <c r="F19" s="162"/>
      <c r="G19" s="162"/>
      <c r="H19" s="162"/>
      <c r="I19" s="162"/>
      <c r="J19" s="92" t="e">
        <f t="shared" si="2"/>
        <v>#DIV/0!</v>
      </c>
      <c r="K19" s="164"/>
      <c r="L19" s="71" t="e">
        <f t="shared" si="3"/>
        <v>#DIV/0!</v>
      </c>
      <c r="M19" s="79" t="e">
        <f t="shared" si="4"/>
        <v>#DIV/0!</v>
      </c>
      <c r="N19" s="117" t="s">
        <v>24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</row>
    <row r="20" spans="1:66" s="11" customFormat="1" ht="24" customHeight="1">
      <c r="A20" s="36" t="s">
        <v>145</v>
      </c>
      <c r="B20" s="70">
        <f t="shared" si="1"/>
        <v>0</v>
      </c>
      <c r="C20" s="162"/>
      <c r="D20" s="162"/>
      <c r="E20" s="162"/>
      <c r="F20" s="162"/>
      <c r="G20" s="162"/>
      <c r="H20" s="162"/>
      <c r="I20" s="162"/>
      <c r="J20" s="92" t="e">
        <f t="shared" si="2"/>
        <v>#DIV/0!</v>
      </c>
      <c r="K20" s="164"/>
      <c r="L20" s="71" t="e">
        <f t="shared" si="3"/>
        <v>#DIV/0!</v>
      </c>
      <c r="M20" s="79" t="e">
        <f t="shared" si="4"/>
        <v>#DIV/0!</v>
      </c>
      <c r="N20" s="117" t="s">
        <v>25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</row>
    <row r="21" spans="1:66" s="11" customFormat="1" ht="24" customHeight="1" thickBot="1">
      <c r="A21" s="38" t="s">
        <v>146</v>
      </c>
      <c r="B21" s="70">
        <f t="shared" si="1"/>
        <v>0</v>
      </c>
      <c r="C21" s="163"/>
      <c r="D21" s="163"/>
      <c r="E21" s="163"/>
      <c r="F21" s="163"/>
      <c r="G21" s="163"/>
      <c r="H21" s="163"/>
      <c r="I21" s="163"/>
      <c r="J21" s="93" t="e">
        <f t="shared" si="2"/>
        <v>#DIV/0!</v>
      </c>
      <c r="K21" s="165"/>
      <c r="L21" s="90" t="e">
        <f t="shared" si="3"/>
        <v>#DIV/0!</v>
      </c>
      <c r="M21" s="80" t="e">
        <f t="shared" si="4"/>
        <v>#DIV/0!</v>
      </c>
      <c r="N21" s="118" t="s">
        <v>26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</row>
    <row r="22" spans="1:66" ht="15" customHeight="1">
      <c r="A22" s="498" t="s">
        <v>116</v>
      </c>
      <c r="B22" s="498"/>
      <c r="C22" s="499"/>
      <c r="D22" s="499"/>
      <c r="E22" s="499"/>
      <c r="F22" s="499"/>
      <c r="G22" s="499"/>
    </row>
  </sheetData>
  <mergeCells count="7">
    <mergeCell ref="A3:N3"/>
    <mergeCell ref="A4:N4"/>
    <mergeCell ref="A22:G22"/>
    <mergeCell ref="A6:A7"/>
    <mergeCell ref="H6:M6"/>
    <mergeCell ref="N6:N7"/>
    <mergeCell ref="B6:G6"/>
  </mergeCells>
  <phoneticPr fontId="3" type="noConversion"/>
  <pageMargins left="0.66" right="0.64" top="1" bottom="1" header="0.5" footer="0.5"/>
  <pageSetup paperSize="9" scale="51" orientation="portrait" r:id="rId1"/>
  <headerFooter alignWithMargins="0">
    <oddFooter>&amp;L자료 : 환경보호과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16"/>
  <sheetViews>
    <sheetView showGridLines="0" view="pageBreakPreview" zoomScaleNormal="100" zoomScaleSheetLayoutView="100" workbookViewId="0">
      <selection activeCell="N14" sqref="N14"/>
    </sheetView>
  </sheetViews>
  <sheetFormatPr defaultRowHeight="11.25"/>
  <cols>
    <col min="1" max="1" width="5.21875" style="100" customWidth="1"/>
    <col min="2" max="2" width="7.77734375" style="7" customWidth="1"/>
    <col min="3" max="3" width="7.5546875" style="7" customWidth="1"/>
    <col min="4" max="4" width="6.77734375" style="13" customWidth="1"/>
    <col min="5" max="5" width="7.6640625" style="13" customWidth="1"/>
    <col min="6" max="7" width="7" style="7" customWidth="1"/>
    <col min="8" max="9" width="6.21875" style="7" customWidth="1"/>
    <col min="10" max="10" width="6.21875" style="13" customWidth="1"/>
    <col min="11" max="11" width="6.44140625" style="13" customWidth="1"/>
    <col min="12" max="12" width="5.21875" style="13" customWidth="1"/>
    <col min="13" max="13" width="7.21875" style="13" customWidth="1"/>
    <col min="14" max="16384" width="8.88671875" style="13"/>
  </cols>
  <sheetData>
    <row r="1" spans="1:25" s="103" customFormat="1" ht="15" customHeight="1">
      <c r="A1" s="101" t="s">
        <v>54</v>
      </c>
      <c r="B1" s="101"/>
      <c r="C1" s="101"/>
      <c r="D1" s="101"/>
      <c r="E1" s="101"/>
      <c r="F1" s="101"/>
      <c r="G1" s="101"/>
      <c r="H1" s="101"/>
      <c r="I1" s="102"/>
      <c r="J1" s="102"/>
      <c r="K1" s="102"/>
      <c r="L1" s="102"/>
      <c r="M1" s="195"/>
      <c r="Y1" s="195" t="s">
        <v>55</v>
      </c>
    </row>
    <row r="2" spans="1:25" s="103" customFormat="1" ht="15" customHeight="1">
      <c r="A2" s="101"/>
      <c r="B2" s="101"/>
      <c r="C2" s="101"/>
      <c r="D2" s="101"/>
      <c r="E2" s="101"/>
      <c r="F2" s="101"/>
      <c r="G2" s="101"/>
      <c r="H2" s="101"/>
      <c r="I2" s="102"/>
      <c r="J2" s="102"/>
      <c r="K2" s="102"/>
      <c r="L2" s="102"/>
      <c r="M2" s="195"/>
    </row>
    <row r="3" spans="1:25" s="197" customFormat="1" ht="24.95" customHeight="1">
      <c r="A3" s="490" t="s">
        <v>92</v>
      </c>
      <c r="B3" s="490"/>
      <c r="C3" s="490"/>
      <c r="D3" s="490"/>
      <c r="E3" s="490"/>
      <c r="F3" s="490"/>
      <c r="G3" s="490"/>
      <c r="H3" s="490"/>
      <c r="I3" s="490"/>
      <c r="J3" s="490"/>
      <c r="K3" s="490"/>
      <c r="L3" s="490"/>
      <c r="M3" s="490"/>
      <c r="N3" s="490"/>
      <c r="O3" s="490"/>
      <c r="P3" s="490"/>
      <c r="Q3" s="490"/>
      <c r="R3" s="490"/>
      <c r="S3" s="490"/>
      <c r="T3" s="490"/>
      <c r="U3" s="490"/>
      <c r="V3" s="490"/>
      <c r="W3" s="490"/>
      <c r="X3" s="490"/>
      <c r="Y3" s="490"/>
    </row>
    <row r="4" spans="1:25" s="197" customFormat="1" ht="24.95" customHeight="1">
      <c r="A4" s="359" t="s">
        <v>194</v>
      </c>
      <c r="B4" s="359"/>
      <c r="C4" s="359"/>
      <c r="D4" s="359"/>
      <c r="E4" s="359"/>
      <c r="F4" s="359"/>
      <c r="G4" s="359"/>
      <c r="H4" s="359"/>
      <c r="I4" s="359"/>
      <c r="J4" s="359"/>
      <c r="K4" s="359"/>
      <c r="L4" s="359"/>
      <c r="M4" s="359"/>
      <c r="N4" s="359"/>
      <c r="O4" s="359"/>
      <c r="P4" s="359"/>
      <c r="Q4" s="359"/>
      <c r="R4" s="359"/>
      <c r="S4" s="359"/>
      <c r="T4" s="359"/>
      <c r="U4" s="359"/>
      <c r="V4" s="359"/>
      <c r="W4" s="359"/>
      <c r="X4" s="359"/>
      <c r="Y4" s="359"/>
    </row>
    <row r="5" spans="1:25" s="94" customFormat="1" ht="15" customHeight="1" thickBot="1">
      <c r="A5" s="104" t="s">
        <v>200</v>
      </c>
      <c r="B5" s="104"/>
      <c r="C5" s="104"/>
      <c r="D5" s="104"/>
      <c r="E5" s="105"/>
      <c r="F5" s="104"/>
      <c r="G5" s="104"/>
      <c r="H5" s="104"/>
      <c r="I5" s="106"/>
      <c r="J5" s="106"/>
      <c r="K5" s="106"/>
      <c r="L5" s="106"/>
      <c r="M5" s="105"/>
      <c r="Y5" s="105" t="s">
        <v>195</v>
      </c>
    </row>
    <row r="6" spans="1:25" s="100" customFormat="1" ht="41.25" customHeight="1">
      <c r="A6" s="508" t="s">
        <v>198</v>
      </c>
      <c r="B6" s="519" t="s">
        <v>83</v>
      </c>
      <c r="C6" s="524" t="s">
        <v>72</v>
      </c>
      <c r="D6" s="524" t="s">
        <v>73</v>
      </c>
      <c r="E6" s="525" t="s">
        <v>74</v>
      </c>
      <c r="F6" s="525"/>
      <c r="G6" s="525"/>
      <c r="H6" s="525"/>
      <c r="I6" s="525"/>
      <c r="J6" s="525"/>
      <c r="K6" s="525"/>
      <c r="L6" s="507" t="s">
        <v>75</v>
      </c>
      <c r="M6" s="508"/>
      <c r="N6" s="508"/>
      <c r="O6" s="508"/>
      <c r="P6" s="508"/>
      <c r="Q6" s="508"/>
      <c r="R6" s="508"/>
      <c r="S6" s="508"/>
      <c r="T6" s="508"/>
      <c r="U6" s="508"/>
      <c r="V6" s="509"/>
      <c r="W6" s="526" t="s">
        <v>47</v>
      </c>
      <c r="X6" s="526" t="s">
        <v>196</v>
      </c>
      <c r="Y6" s="527" t="s">
        <v>197</v>
      </c>
    </row>
    <row r="7" spans="1:25" s="100" customFormat="1" ht="36.75" customHeight="1">
      <c r="A7" s="517"/>
      <c r="B7" s="520"/>
      <c r="C7" s="502"/>
      <c r="D7" s="502"/>
      <c r="E7" s="502" t="s">
        <v>76</v>
      </c>
      <c r="F7" s="502" t="s">
        <v>83</v>
      </c>
      <c r="G7" s="502" t="s">
        <v>48</v>
      </c>
      <c r="H7" s="502" t="s">
        <v>49</v>
      </c>
      <c r="I7" s="522"/>
      <c r="J7" s="502" t="s">
        <v>50</v>
      </c>
      <c r="K7" s="502" t="s">
        <v>51</v>
      </c>
      <c r="L7" s="502" t="s">
        <v>76</v>
      </c>
      <c r="M7" s="510" t="s">
        <v>205</v>
      </c>
      <c r="N7" s="511"/>
      <c r="O7" s="511"/>
      <c r="P7" s="512"/>
      <c r="Q7" s="504" t="s">
        <v>204</v>
      </c>
      <c r="R7" s="505"/>
      <c r="S7" s="505"/>
      <c r="T7" s="505"/>
      <c r="U7" s="505"/>
      <c r="V7" s="505"/>
      <c r="W7" s="505"/>
      <c r="X7" s="505"/>
      <c r="Y7" s="528"/>
    </row>
    <row r="8" spans="1:25" s="100" customFormat="1" ht="36.75" customHeight="1">
      <c r="A8" s="517"/>
      <c r="B8" s="520"/>
      <c r="C8" s="502"/>
      <c r="D8" s="502"/>
      <c r="E8" s="502"/>
      <c r="F8" s="502"/>
      <c r="G8" s="502"/>
      <c r="H8" s="502" t="s">
        <v>77</v>
      </c>
      <c r="I8" s="502" t="s">
        <v>53</v>
      </c>
      <c r="J8" s="502"/>
      <c r="K8" s="502"/>
      <c r="L8" s="502"/>
      <c r="M8" s="515" t="s">
        <v>83</v>
      </c>
      <c r="N8" s="513" t="s">
        <v>48</v>
      </c>
      <c r="O8" s="504" t="s">
        <v>49</v>
      </c>
      <c r="P8" s="505"/>
      <c r="Q8" s="504" t="s">
        <v>83</v>
      </c>
      <c r="R8" s="504" t="s">
        <v>48</v>
      </c>
      <c r="S8" s="504" t="s">
        <v>49</v>
      </c>
      <c r="T8" s="505"/>
      <c r="U8" s="504" t="s">
        <v>50</v>
      </c>
      <c r="V8" s="504" t="s">
        <v>51</v>
      </c>
      <c r="W8" s="505"/>
      <c r="X8" s="505"/>
      <c r="Y8" s="528"/>
    </row>
    <row r="9" spans="1:25" s="100" customFormat="1" ht="36.75" customHeight="1">
      <c r="A9" s="518"/>
      <c r="B9" s="521"/>
      <c r="C9" s="503"/>
      <c r="D9" s="503"/>
      <c r="E9" s="503"/>
      <c r="F9" s="503"/>
      <c r="G9" s="503"/>
      <c r="H9" s="503"/>
      <c r="I9" s="503"/>
      <c r="J9" s="523"/>
      <c r="K9" s="503"/>
      <c r="L9" s="503"/>
      <c r="M9" s="516"/>
      <c r="N9" s="514"/>
      <c r="O9" s="95" t="s">
        <v>52</v>
      </c>
      <c r="P9" s="95" t="s">
        <v>53</v>
      </c>
      <c r="Q9" s="506"/>
      <c r="R9" s="506"/>
      <c r="S9" s="95" t="s">
        <v>52</v>
      </c>
      <c r="T9" s="95" t="s">
        <v>53</v>
      </c>
      <c r="U9" s="506"/>
      <c r="V9" s="506"/>
      <c r="W9" s="506"/>
      <c r="X9" s="506"/>
      <c r="Y9" s="529"/>
    </row>
    <row r="10" spans="1:25" s="259" customFormat="1" ht="30" customHeight="1">
      <c r="A10" s="259">
        <v>2020</v>
      </c>
      <c r="B10" s="260">
        <v>372168</v>
      </c>
      <c r="C10" s="261">
        <v>261961</v>
      </c>
      <c r="D10" s="261">
        <v>70</v>
      </c>
      <c r="E10" s="262">
        <v>0</v>
      </c>
      <c r="F10" s="262">
        <v>0</v>
      </c>
      <c r="G10" s="262">
        <v>0</v>
      </c>
      <c r="H10" s="262">
        <v>0</v>
      </c>
      <c r="I10" s="262">
        <v>0</v>
      </c>
      <c r="J10" s="262">
        <v>0</v>
      </c>
      <c r="K10" s="262">
        <v>0</v>
      </c>
      <c r="L10" s="263">
        <v>7</v>
      </c>
      <c r="M10" s="261">
        <v>224018</v>
      </c>
      <c r="N10" s="264">
        <v>145669</v>
      </c>
      <c r="O10" s="264">
        <v>0</v>
      </c>
      <c r="P10" s="264">
        <v>145669</v>
      </c>
      <c r="Q10" s="264">
        <v>148150</v>
      </c>
      <c r="R10" s="264">
        <v>116292</v>
      </c>
      <c r="S10" s="264">
        <v>17071</v>
      </c>
      <c r="T10" s="264">
        <v>65124</v>
      </c>
      <c r="U10" s="264">
        <v>12856</v>
      </c>
      <c r="V10" s="264">
        <v>21241</v>
      </c>
      <c r="W10" s="265">
        <v>8290</v>
      </c>
      <c r="X10" s="265">
        <v>6966</v>
      </c>
      <c r="Y10" s="264">
        <v>0</v>
      </c>
    </row>
    <row r="11" spans="1:25" s="259" customFormat="1" ht="30" customHeight="1">
      <c r="A11" s="259">
        <v>2021</v>
      </c>
      <c r="B11" s="266">
        <v>372168</v>
      </c>
      <c r="C11" s="264">
        <v>261961</v>
      </c>
      <c r="D11" s="264">
        <v>70.400000000000006</v>
      </c>
      <c r="E11" s="267">
        <v>0</v>
      </c>
      <c r="F11" s="267">
        <v>0</v>
      </c>
      <c r="G11" s="267">
        <v>0</v>
      </c>
      <c r="H11" s="267">
        <v>0</v>
      </c>
      <c r="I11" s="267">
        <v>0</v>
      </c>
      <c r="J11" s="267">
        <v>0</v>
      </c>
      <c r="K11" s="267">
        <v>0</v>
      </c>
      <c r="L11" s="265">
        <v>6.81</v>
      </c>
      <c r="M11" s="264">
        <v>224018</v>
      </c>
      <c r="N11" s="264">
        <v>145669</v>
      </c>
      <c r="O11" s="264">
        <v>0</v>
      </c>
      <c r="P11" s="264">
        <v>145669</v>
      </c>
      <c r="Q11" s="264">
        <v>148150</v>
      </c>
      <c r="R11" s="264">
        <v>116292</v>
      </c>
      <c r="S11" s="264">
        <v>17071</v>
      </c>
      <c r="T11" s="264">
        <v>65124</v>
      </c>
      <c r="U11" s="264">
        <v>12856</v>
      </c>
      <c r="V11" s="264">
        <v>21241</v>
      </c>
      <c r="W11" s="265">
        <v>8290</v>
      </c>
      <c r="X11" s="265">
        <v>6966</v>
      </c>
      <c r="Y11" s="264">
        <v>0</v>
      </c>
    </row>
    <row r="12" spans="1:25" s="269" customFormat="1" ht="30" customHeight="1">
      <c r="A12" s="268">
        <v>2022</v>
      </c>
      <c r="B12" s="266">
        <v>373565</v>
      </c>
      <c r="C12" s="264">
        <v>268661</v>
      </c>
      <c r="D12" s="264">
        <v>71.900000000000006</v>
      </c>
      <c r="E12" s="267"/>
      <c r="F12" s="267"/>
      <c r="G12" s="267"/>
      <c r="H12" s="267"/>
      <c r="I12" s="267"/>
      <c r="J12" s="267"/>
      <c r="K12" s="267"/>
      <c r="L12" s="265">
        <v>7</v>
      </c>
      <c r="M12" s="264">
        <v>225415</v>
      </c>
      <c r="N12" s="264">
        <v>152369</v>
      </c>
      <c r="O12" s="264"/>
      <c r="P12" s="264">
        <v>152369</v>
      </c>
      <c r="Q12" s="264">
        <v>148150</v>
      </c>
      <c r="R12" s="264">
        <v>116292</v>
      </c>
      <c r="S12" s="264">
        <v>17071</v>
      </c>
      <c r="T12" s="264">
        <v>65124</v>
      </c>
      <c r="U12" s="264">
        <v>12866</v>
      </c>
      <c r="V12" s="264">
        <v>21241</v>
      </c>
      <c r="W12" s="265">
        <v>8427</v>
      </c>
      <c r="X12" s="265">
        <v>4624</v>
      </c>
      <c r="Y12" s="264"/>
    </row>
    <row r="13" spans="1:25" s="316" customFormat="1" ht="30" customHeight="1">
      <c r="A13" s="315">
        <v>2023</v>
      </c>
      <c r="B13" s="266">
        <v>468289</v>
      </c>
      <c r="C13" s="264">
        <v>396437</v>
      </c>
      <c r="D13" s="264">
        <v>84.7</v>
      </c>
      <c r="E13" s="267"/>
      <c r="F13" s="267"/>
      <c r="G13" s="267"/>
      <c r="H13" s="267"/>
      <c r="I13" s="267"/>
      <c r="J13" s="267"/>
      <c r="K13" s="267"/>
      <c r="L13" s="265">
        <v>6.81</v>
      </c>
      <c r="M13" s="264">
        <v>264490</v>
      </c>
      <c r="N13" s="264">
        <v>206369</v>
      </c>
      <c r="O13" s="264">
        <v>0</v>
      </c>
      <c r="P13" s="264">
        <v>206369</v>
      </c>
      <c r="Q13" s="264">
        <v>203799</v>
      </c>
      <c r="R13" s="264">
        <v>190068</v>
      </c>
      <c r="S13" s="264">
        <v>27852</v>
      </c>
      <c r="T13" s="264">
        <v>102482</v>
      </c>
      <c r="U13" s="264">
        <v>23381</v>
      </c>
      <c r="V13" s="264">
        <v>36353</v>
      </c>
      <c r="W13" s="265">
        <v>8427</v>
      </c>
      <c r="X13" s="265">
        <v>7198</v>
      </c>
      <c r="Y13" s="264">
        <v>0</v>
      </c>
    </row>
    <row r="14" spans="1:25" s="275" customFormat="1" ht="30" customHeight="1" thickBot="1">
      <c r="A14" s="270">
        <v>2024</v>
      </c>
      <c r="B14" s="271">
        <v>468289</v>
      </c>
      <c r="C14" s="272">
        <v>396437</v>
      </c>
      <c r="D14" s="272">
        <v>85</v>
      </c>
      <c r="E14" s="273"/>
      <c r="F14" s="273"/>
      <c r="G14" s="273"/>
      <c r="H14" s="273"/>
      <c r="I14" s="273"/>
      <c r="J14" s="273"/>
      <c r="K14" s="273"/>
      <c r="L14" s="274">
        <v>7</v>
      </c>
      <c r="M14" s="272">
        <v>264490</v>
      </c>
      <c r="N14" s="272">
        <v>206369</v>
      </c>
      <c r="O14" s="272"/>
      <c r="P14" s="272">
        <v>206369</v>
      </c>
      <c r="Q14" s="272">
        <v>203799</v>
      </c>
      <c r="R14" s="272">
        <v>190068</v>
      </c>
      <c r="S14" s="272">
        <v>27852</v>
      </c>
      <c r="T14" s="272">
        <v>102482</v>
      </c>
      <c r="U14" s="272">
        <v>23381</v>
      </c>
      <c r="V14" s="272">
        <v>36353</v>
      </c>
      <c r="W14" s="274">
        <v>8427</v>
      </c>
      <c r="X14" s="274">
        <v>7198</v>
      </c>
      <c r="Y14" s="272"/>
    </row>
    <row r="15" spans="1:25" s="94" customFormat="1" ht="15" customHeight="1">
      <c r="A15" s="207" t="s">
        <v>95</v>
      </c>
      <c r="B15" s="96"/>
      <c r="C15" s="96"/>
      <c r="D15" s="97"/>
      <c r="E15" s="97"/>
      <c r="F15" s="96"/>
      <c r="G15" s="96"/>
      <c r="H15" s="96"/>
      <c r="I15" s="96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208"/>
    </row>
    <row r="16" spans="1:25" s="94" customFormat="1" ht="15" customHeight="1" thickBot="1">
      <c r="A16" s="209" t="s">
        <v>78</v>
      </c>
      <c r="B16" s="210"/>
      <c r="C16" s="210"/>
      <c r="D16" s="211"/>
      <c r="E16" s="211"/>
      <c r="F16" s="210"/>
      <c r="G16" s="210"/>
      <c r="H16" s="210"/>
      <c r="I16" s="210"/>
      <c r="J16" s="211"/>
      <c r="K16" s="211"/>
      <c r="L16" s="211"/>
      <c r="M16" s="211"/>
      <c r="N16" s="211"/>
      <c r="O16" s="211"/>
      <c r="P16" s="211"/>
      <c r="Q16" s="211"/>
      <c r="R16" s="211"/>
      <c r="S16" s="211"/>
      <c r="T16" s="211"/>
      <c r="U16" s="211"/>
      <c r="V16" s="211"/>
      <c r="W16" s="211"/>
      <c r="X16" s="211"/>
      <c r="Y16" s="212"/>
    </row>
  </sheetData>
  <mergeCells count="30">
    <mergeCell ref="A3:Y3"/>
    <mergeCell ref="A6:A9"/>
    <mergeCell ref="B6:B9"/>
    <mergeCell ref="H7:I7"/>
    <mergeCell ref="J7:J9"/>
    <mergeCell ref="C6:C9"/>
    <mergeCell ref="D6:D9"/>
    <mergeCell ref="E6:K6"/>
    <mergeCell ref="K7:K9"/>
    <mergeCell ref="A4:Y4"/>
    <mergeCell ref="W6:W9"/>
    <mergeCell ref="X6:X9"/>
    <mergeCell ref="Y6:Y9"/>
    <mergeCell ref="Q7:V7"/>
    <mergeCell ref="E7:E9"/>
    <mergeCell ref="F7:F9"/>
    <mergeCell ref="G7:G9"/>
    <mergeCell ref="S8:T8"/>
    <mergeCell ref="U8:U9"/>
    <mergeCell ref="V8:V9"/>
    <mergeCell ref="L6:V6"/>
    <mergeCell ref="M7:P7"/>
    <mergeCell ref="N8:N9"/>
    <mergeCell ref="O8:P8"/>
    <mergeCell ref="Q8:Q9"/>
    <mergeCell ref="R8:R9"/>
    <mergeCell ref="H8:H9"/>
    <mergeCell ref="I8:I9"/>
    <mergeCell ref="L7:L9"/>
    <mergeCell ref="M8:M9"/>
  </mergeCells>
  <phoneticPr fontId="3" type="noConversion"/>
  <pageMargins left="0.43" right="0.48" top="1" bottom="0.63" header="0.5" footer="0.31"/>
  <pageSetup paperSize="9" scale="4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6</vt:i4>
      </vt:variant>
    </vt:vector>
  </HeadingPairs>
  <TitlesOfParts>
    <vt:vector size="17" baseType="lpstr">
      <vt:lpstr>0.간지</vt:lpstr>
      <vt:lpstr>1.용도별전력사용량</vt:lpstr>
      <vt:lpstr>2.가스공급량</vt:lpstr>
      <vt:lpstr>3.고압가스 시설 현황</vt:lpstr>
      <vt:lpstr>4.상수도 보급현황</vt:lpstr>
      <vt:lpstr>5.상수도관</vt:lpstr>
      <vt:lpstr>6.급수사용량</vt:lpstr>
      <vt:lpstr>7.급수사용료부과</vt:lpstr>
      <vt:lpstr>8.하수도 보급률</vt:lpstr>
      <vt:lpstr>9.하수도사용료 부과</vt:lpstr>
      <vt:lpstr>10.하수관거</vt:lpstr>
      <vt:lpstr>'0.간지'!Print_Area</vt:lpstr>
      <vt:lpstr>'2.가스공급량'!Print_Area</vt:lpstr>
      <vt:lpstr>'3.고압가스 시설 현황'!Print_Area</vt:lpstr>
      <vt:lpstr>'6.급수사용량'!Print_Area</vt:lpstr>
      <vt:lpstr>'7.급수사용료부과'!Print_Area</vt:lpstr>
      <vt:lpstr>'8.하수도 보급률'!Print_Area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고령군청</dc:creator>
  <cp:lastModifiedBy>USER</cp:lastModifiedBy>
  <cp:lastPrinted>2017-04-11T08:48:21Z</cp:lastPrinted>
  <dcterms:created xsi:type="dcterms:W3CDTF">1997-11-20T08:55:24Z</dcterms:created>
  <dcterms:modified xsi:type="dcterms:W3CDTF">2026-03-27T04:17:01Z</dcterms:modified>
  <cp:contentStatus/>
</cp:coreProperties>
</file>